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С закупкой" sheetId="1" state="visible" r:id="rId1"/>
    <sheet name="Для заказчика" sheetId="2" state="visible" r:id="rId2"/>
    <sheet name="Материалы" sheetId="3" state="visible" r:id="rId3"/>
    <sheet name="Как заполнять" sheetId="4" state="visible" r:id="rId4"/>
  </sheets>
  <definedNames>
    <definedName name="_xlnm.Print_Titles" localSheetId="0">'С закупкой'!$8:$8</definedName>
    <definedName name="_xlnm.Print_Area" localSheetId="0">'С закупкой'!$A$1:$Q$57</definedName>
    <definedName name="_xlnm.Print_Area" localSheetId="1">'Для заказчика'!$A$1:INDEX('Для заказчика'!$L$1:$L$457,MAX(8,IFERROR(LOOKUP(2,1/('Для заказчика'!$C$9:$C$457&lt;&gt;""),ROW('Для заказчика'!$C$9:$C$457)),9)))</definedName>
    <definedName name="_xlnm.Print_Titles" localSheetId="1">'Для заказчика'!$8:$8</definedName>
    <definedName name="_xlnm.Print_Titles" localSheetId="2">'Материалы'!$5:$5</definedName>
    <definedName name="_xlnm.Print_Area" localSheetId="2">'Материалы'!$A$1:$J$27</definedName>
    <definedName name="_xlnm.Print_Area" localSheetId="3">'Как заполнять'!$A$1:$B$35</definedName>
  </definedNames>
  <calcPr calcId="124519" fullCalcOnLoad="1"/>
</workbook>
</file>

<file path=xl/styles.xml><?xml version="1.0" encoding="utf-8"?>
<styleSheet xmlns="http://schemas.openxmlformats.org/spreadsheetml/2006/main">
  <numFmts count="3">
    <numFmt numFmtId="164" formatCode="#,##0.00&quot; ₽&quot;"/>
    <numFmt numFmtId="165" formatCode="0.0%"/>
    <numFmt numFmtId="166" formatCode="#,##0&quot; ₽&quot;"/>
  </numFmts>
  <fonts count="22">
    <font>
      <name val="Calibri"/>
      <family val="2"/>
      <color theme="1"/>
      <sz val="11"/>
      <scheme val="minor"/>
    </font>
    <font>
      <name val="Arial"/>
      <b val="1"/>
      <color rgb="003F4945"/>
      <sz val="8.5"/>
    </font>
    <font>
      <name val="Arial"/>
      <color rgb="005F6A66"/>
      <sz val="8"/>
    </font>
    <font>
      <name val="Georgia"/>
      <color rgb="001D2422"/>
      <sz val="22"/>
    </font>
    <font>
      <name val="Arial"/>
      <color rgb="005F6A66"/>
      <sz val="9.5"/>
    </font>
    <font>
      <name val="Arial"/>
      <b val="1"/>
      <color rgb="007A4B00"/>
      <sz val="9"/>
    </font>
    <font>
      <name val="Arial"/>
      <b val="1"/>
      <color rgb="005F6A66"/>
      <sz val="8"/>
    </font>
    <font>
      <name val="Georgia"/>
      <b val="1"/>
      <color rgb="001D2422"/>
      <sz val="13"/>
    </font>
    <font>
      <name val="Arial"/>
      <color rgb="001D2422"/>
      <sz val="10"/>
    </font>
    <font>
      <name val="Arial"/>
      <color rgb="005F6A66"/>
      <sz val="9"/>
    </font>
    <font>
      <name val="Arial"/>
      <color rgb="003F4945"/>
      <sz val="9"/>
    </font>
    <font>
      <name val="Arial"/>
      <b val="1"/>
      <color rgb="001D2422"/>
      <sz val="10"/>
    </font>
    <font>
      <name val="Arial"/>
      <b val="1"/>
      <color rgb="000A554E"/>
      <sz val="10"/>
    </font>
    <font>
      <name val="Georgia"/>
      <b val="1"/>
      <color rgb="001D2422"/>
      <sz val="14"/>
    </font>
    <font>
      <name val="Arial"/>
      <b val="1"/>
      <color rgb="000A554E"/>
      <sz val="12"/>
    </font>
    <font>
      <name val="Arial"/>
      <i val="1"/>
      <color rgb="003F4945"/>
      <sz val="9"/>
    </font>
    <font>
      <name val="Arial"/>
      <b val="1"/>
      <color rgb="00B00020"/>
      <sz val="10"/>
    </font>
    <font>
      <name val="Arial"/>
      <color rgb="003F4945"/>
      <sz val="9.5"/>
    </font>
    <font>
      <name val="Arial"/>
      <i val="1"/>
      <color rgb="005F6A66"/>
      <sz val="9"/>
    </font>
    <font>
      <name val="Arial"/>
      <color rgb="000E6A61"/>
      <sz val="10"/>
    </font>
    <font>
      <name val="Arial"/>
      <color rgb="000E6A61"/>
      <sz val="10"/>
      <u val="single"/>
    </font>
    <font>
      <name val="Arial"/>
      <color rgb="005F6A66"/>
      <sz val="10"/>
    </font>
  </fonts>
  <fills count="7">
    <fill>
      <patternFill/>
    </fill>
    <fill>
      <patternFill patternType="gray125"/>
    </fill>
    <fill>
      <patternFill patternType="solid">
        <fgColor rgb="00F6F4EF"/>
        <bgColor rgb="00F6F4EF"/>
      </patternFill>
    </fill>
    <fill>
      <patternFill patternType="solid">
        <fgColor rgb="00FDF1D8"/>
        <bgColor rgb="00FDF1D8"/>
      </patternFill>
    </fill>
    <fill>
      <patternFill patternType="solid">
        <fgColor rgb="00F3F0EA"/>
        <bgColor rgb="00F3F0EA"/>
      </patternFill>
    </fill>
    <fill>
      <patternFill patternType="solid">
        <fgColor rgb="00FBFAF7"/>
        <bgColor rgb="00FBFAF7"/>
      </patternFill>
    </fill>
    <fill>
      <patternFill patternType="solid">
        <fgColor rgb="00E2EFEC"/>
        <bgColor rgb="00E2EFEC"/>
      </patternFill>
    </fill>
  </fills>
  <borders count="6">
    <border>
      <left/>
      <right/>
      <top/>
      <bottom/>
      <diagonal/>
    </border>
    <border>
      <bottom style="medium">
        <color rgb="000E6A61"/>
      </bottom>
    </border>
    <border>
      <bottom style="thin">
        <color rgb="001D2422"/>
      </bottom>
    </border>
    <border>
      <bottom style="thin">
        <color rgb="00E2DED5"/>
      </bottom>
    </border>
    <border>
      <top style="thin">
        <color rgb="00CFC9BD"/>
      </top>
    </border>
    <border>
      <top style="medium">
        <color rgb="000E6A61"/>
      </top>
    </border>
  </borders>
  <cellStyleXfs count="1">
    <xf numFmtId="0" fontId="0" fillId="0" borderId="0"/>
  </cellStyleXfs>
  <cellXfs count="76">
    <xf numFmtId="0" fontId="0" fillId="0" borderId="0" pivotButton="0" quotePrefix="0" xfId="0"/>
    <xf numFmtId="0" fontId="0" fillId="2" borderId="0" pivotButton="0" quotePrefix="0" xfId="0"/>
    <xf numFmtId="0" fontId="1" fillId="2" borderId="0" applyAlignment="1" pivotButton="0" quotePrefix="0" xfId="0">
      <alignment vertical="bottom"/>
    </xf>
    <xf numFmtId="0" fontId="2" fillId="2" borderId="0" applyAlignment="1" pivotButton="0" quotePrefix="0" xfId="0">
      <alignment horizontal="right" vertical="bottom"/>
    </xf>
    <xf numFmtId="0" fontId="3" fillId="2" borderId="0" applyAlignment="1" pivotButton="0" quotePrefix="0" xfId="0">
      <alignment vertical="center"/>
    </xf>
    <xf numFmtId="0" fontId="4" fillId="2" borderId="0" applyAlignment="1" pivotButton="0" quotePrefix="0" xfId="0">
      <alignment vertical="center"/>
    </xf>
    <xf numFmtId="0" fontId="0" fillId="2" borderId="1" pivotButton="0" quotePrefix="0" xfId="0"/>
    <xf numFmtId="0" fontId="5" fillId="3" borderId="0" applyAlignment="1" pivotButton="0" quotePrefix="0" xfId="0">
      <alignment vertical="center" wrapText="1" indent="1"/>
    </xf>
    <xf numFmtId="0" fontId="0" fillId="3" borderId="0" pivotButton="0" quotePrefix="0" xfId="0"/>
    <xf numFmtId="0" fontId="6" fillId="0" borderId="2" applyAlignment="1" pivotButton="0" quotePrefix="0" xfId="0">
      <alignment horizontal="center" vertical="center" wrapText="1"/>
    </xf>
    <xf numFmtId="0" fontId="6" fillId="0" borderId="2" applyAlignment="1" pivotButton="0" quotePrefix="0" xfId="0">
      <alignment horizontal="left" vertical="center" wrapText="1"/>
    </xf>
    <xf numFmtId="0" fontId="6" fillId="0" borderId="2" applyAlignment="1" pivotButton="0" quotePrefix="0" xfId="0">
      <alignment horizontal="right" vertical="center" wrapText="1"/>
    </xf>
    <xf numFmtId="0" fontId="7" fillId="4" borderId="0" applyAlignment="1" pivotButton="0" quotePrefix="0" xfId="0">
      <alignment vertical="center" indent="1"/>
    </xf>
    <xf numFmtId="0" fontId="0" fillId="4" borderId="0" pivotButton="0" quotePrefix="0" xfId="0"/>
    <xf numFmtId="0" fontId="9" fillId="4" borderId="3" applyAlignment="1" pivotButton="0" quotePrefix="0" xfId="0">
      <alignment horizontal="center" vertical="center"/>
    </xf>
    <xf numFmtId="0" fontId="8" fillId="4" borderId="3" applyAlignment="1" pivotButton="0" quotePrefix="0" xfId="0">
      <alignment vertical="center"/>
    </xf>
    <xf numFmtId="0" fontId="8" fillId="4" borderId="3" applyAlignment="1" pivotButton="0" quotePrefix="0" xfId="0">
      <alignment vertical="center" wrapText="1"/>
    </xf>
    <xf numFmtId="0" fontId="10" fillId="4" borderId="3" applyAlignment="1" pivotButton="0" quotePrefix="0" xfId="0">
      <alignment vertical="center" wrapText="1"/>
    </xf>
    <xf numFmtId="0" fontId="8" fillId="4" borderId="3" applyAlignment="1" pivotButton="0" quotePrefix="0" xfId="0">
      <alignment horizontal="right" vertical="center"/>
    </xf>
    <xf numFmtId="0" fontId="8" fillId="4" borderId="3" applyAlignment="1" pivotButton="0" quotePrefix="0" xfId="0">
      <alignment horizontal="center" vertical="center"/>
    </xf>
    <xf numFmtId="164" fontId="8" fillId="4" borderId="3" applyAlignment="1" pivotButton="0" quotePrefix="0" xfId="0">
      <alignment horizontal="right" vertical="center"/>
    </xf>
    <xf numFmtId="165" fontId="8" fillId="4" borderId="3" applyAlignment="1" pivotButton="0" quotePrefix="0" xfId="0">
      <alignment horizontal="right" vertical="center"/>
    </xf>
    <xf numFmtId="166" fontId="11" fillId="4" borderId="3" applyAlignment="1" pivotButton="0" quotePrefix="0" xfId="0">
      <alignment horizontal="right" vertical="center"/>
    </xf>
    <xf numFmtId="166" fontId="8" fillId="4" borderId="3" applyAlignment="1" pivotButton="0" quotePrefix="0" xfId="0">
      <alignment horizontal="right" vertical="center"/>
    </xf>
    <xf numFmtId="166" fontId="12" fillId="4" borderId="3" applyAlignment="1" pivotButton="0" quotePrefix="0" xfId="0">
      <alignment horizontal="right" vertical="center"/>
    </xf>
    <xf numFmtId="0" fontId="10" fillId="4" borderId="3" applyAlignment="1" pivotButton="0" quotePrefix="0" xfId="0">
      <alignment vertical="center" wrapText="1" indent="1"/>
    </xf>
    <xf numFmtId="0" fontId="9" fillId="0" borderId="3" applyAlignment="1" pivotButton="0" quotePrefix="0" xfId="0">
      <alignment horizontal="center" vertical="center"/>
    </xf>
    <xf numFmtId="0" fontId="8" fillId="0" borderId="3" applyAlignment="1" pivotButton="0" quotePrefix="0" xfId="0">
      <alignment vertical="center"/>
    </xf>
    <xf numFmtId="0" fontId="8" fillId="0" borderId="3" applyAlignment="1" pivotButton="0" quotePrefix="0" xfId="0">
      <alignment vertical="center" wrapText="1"/>
    </xf>
    <xf numFmtId="0" fontId="10" fillId="0" borderId="3" applyAlignment="1" pivotButton="0" quotePrefix="0" xfId="0">
      <alignment vertical="center" wrapText="1"/>
    </xf>
    <xf numFmtId="0" fontId="8" fillId="0" borderId="3" applyAlignment="1" pivotButton="0" quotePrefix="0" xfId="0">
      <alignment horizontal="right" vertical="center"/>
    </xf>
    <xf numFmtId="0" fontId="8" fillId="0" borderId="3" applyAlignment="1" pivotButton="0" quotePrefix="0" xfId="0">
      <alignment horizontal="center" vertical="center"/>
    </xf>
    <xf numFmtId="164" fontId="8" fillId="0" borderId="3" applyAlignment="1" pivotButton="0" quotePrefix="0" xfId="0">
      <alignment horizontal="right" vertical="center"/>
    </xf>
    <xf numFmtId="165" fontId="8" fillId="0" borderId="3" applyAlignment="1" pivotButton="0" quotePrefix="0" xfId="0">
      <alignment horizontal="right" vertical="center"/>
    </xf>
    <xf numFmtId="166" fontId="11" fillId="0" borderId="3" applyAlignment="1" pivotButton="0" quotePrefix="0" xfId="0">
      <alignment horizontal="right" vertical="center"/>
    </xf>
    <xf numFmtId="166" fontId="8" fillId="0" borderId="3" applyAlignment="1" pivotButton="0" quotePrefix="0" xfId="0">
      <alignment horizontal="right" vertical="center"/>
    </xf>
    <xf numFmtId="166" fontId="12" fillId="0" borderId="3" applyAlignment="1" pivotButton="0" quotePrefix="0" xfId="0">
      <alignment horizontal="right" vertical="center"/>
    </xf>
    <xf numFmtId="0" fontId="10" fillId="0" borderId="3" applyAlignment="1" pivotButton="0" quotePrefix="0" xfId="0">
      <alignment vertical="center" wrapText="1" indent="1"/>
    </xf>
    <xf numFmtId="0" fontId="0" fillId="5" borderId="4" pivotButton="0" quotePrefix="0" xfId="0"/>
    <xf numFmtId="0" fontId="11" fillId="5" borderId="4" applyAlignment="1" pivotButton="0" quotePrefix="0" xfId="0">
      <alignment horizontal="right" vertical="center"/>
    </xf>
    <xf numFmtId="166" fontId="11" fillId="5" borderId="4" applyAlignment="1" pivotButton="0" quotePrefix="0" xfId="0">
      <alignment horizontal="right" vertical="center"/>
    </xf>
    <xf numFmtId="166" fontId="12" fillId="5" borderId="4" applyAlignment="1" pivotButton="0" quotePrefix="0" xfId="0">
      <alignment horizontal="right" vertical="center"/>
    </xf>
    <xf numFmtId="0" fontId="0" fillId="6" borderId="5" pivotButton="0" quotePrefix="0" xfId="0"/>
    <xf numFmtId="0" fontId="13" fillId="6" borderId="5" applyAlignment="1" pivotButton="0" quotePrefix="0" xfId="0">
      <alignment horizontal="right" vertical="center"/>
    </xf>
    <xf numFmtId="166" fontId="14" fillId="6" borderId="5" applyAlignment="1" pivotButton="0" quotePrefix="0" xfId="0">
      <alignment horizontal="right" vertical="center"/>
    </xf>
    <xf numFmtId="0" fontId="15" fillId="0" borderId="0" applyAlignment="1" pivotButton="0" quotePrefix="0" xfId="0">
      <alignment vertical="center" wrapText="1" indent="1"/>
    </xf>
    <xf numFmtId="0" fontId="16" fillId="0" borderId="0" applyAlignment="1" pivotButton="0" quotePrefix="0" xfId="0">
      <alignment vertical="center" wrapText="1" indent="1"/>
    </xf>
    <xf numFmtId="0" fontId="9" fillId="0" borderId="0" applyAlignment="1" pivotButton="0" quotePrefix="0" xfId="0">
      <alignment horizontal="center" vertical="center"/>
    </xf>
    <xf numFmtId="0" fontId="8" fillId="0" borderId="0" applyAlignment="1" pivotButton="0" quotePrefix="0" xfId="0">
      <alignment vertical="center"/>
    </xf>
    <xf numFmtId="0" fontId="8" fillId="0" borderId="0" applyAlignment="1" pivotButton="0" quotePrefix="0" xfId="0">
      <alignment vertical="center" wrapText="1"/>
    </xf>
    <xf numFmtId="0" fontId="10" fillId="0" borderId="0" applyAlignment="1" pivotButton="0" quotePrefix="0" xfId="0">
      <alignment vertical="center" wrapText="1"/>
    </xf>
    <xf numFmtId="0" fontId="8" fillId="0" borderId="0" applyAlignment="1" pivotButton="0" quotePrefix="0" xfId="0">
      <alignment horizontal="right" vertical="center"/>
    </xf>
    <xf numFmtId="0" fontId="8" fillId="0" borderId="0" applyAlignment="1" pivotButton="0" quotePrefix="0" xfId="0">
      <alignment horizontal="center" vertical="center"/>
    </xf>
    <xf numFmtId="164" fontId="8" fillId="0" borderId="0" applyAlignment="1" pivotButton="0" quotePrefix="0" xfId="0">
      <alignment horizontal="right" vertical="center"/>
    </xf>
    <xf numFmtId="166" fontId="11" fillId="0" borderId="0" applyAlignment="1" pivotButton="0" quotePrefix="0" xfId="0">
      <alignment horizontal="right" vertical="center"/>
    </xf>
    <xf numFmtId="0" fontId="3" fillId="0" borderId="0" pivotButton="0" quotePrefix="0" xfId="0"/>
    <xf numFmtId="0" fontId="2" fillId="0" borderId="0" applyAlignment="1" pivotButton="0" quotePrefix="0" xfId="0">
      <alignment horizontal="right" vertical="bottom"/>
    </xf>
    <xf numFmtId="0" fontId="17" fillId="0" borderId="0" applyAlignment="1" pivotButton="0" quotePrefix="0" xfId="0">
      <alignment vertical="top" wrapText="1"/>
    </xf>
    <xf numFmtId="0" fontId="8" fillId="4" borderId="3" applyAlignment="1" pivotButton="0" quotePrefix="0" xfId="0">
      <alignment vertical="center"/>
    </xf>
    <xf numFmtId="2" fontId="8" fillId="4" borderId="3" applyAlignment="1" pivotButton="0" quotePrefix="0" xfId="0">
      <alignment horizontal="right" vertical="center"/>
    </xf>
    <xf numFmtId="9" fontId="8" fillId="4" borderId="3" applyAlignment="1" pivotButton="0" quotePrefix="0" xfId="0">
      <alignment horizontal="right" vertical="center"/>
    </xf>
    <xf numFmtId="1" fontId="8" fillId="4" borderId="3" applyAlignment="1" pivotButton="0" quotePrefix="0" xfId="0">
      <alignment horizontal="right" vertical="center"/>
    </xf>
    <xf numFmtId="2" fontId="12" fillId="4" borderId="3" applyAlignment="1" pivotButton="0" quotePrefix="0" xfId="0">
      <alignment horizontal="right" vertical="center"/>
    </xf>
    <xf numFmtId="0" fontId="8" fillId="0" borderId="3" applyAlignment="1" pivotButton="0" quotePrefix="0" xfId="0">
      <alignment vertical="center"/>
    </xf>
    <xf numFmtId="2" fontId="8" fillId="0" borderId="3" applyAlignment="1" pivotButton="0" quotePrefix="0" xfId="0">
      <alignment horizontal="right" vertical="center"/>
    </xf>
    <xf numFmtId="9" fontId="8" fillId="0" borderId="3" applyAlignment="1" pivotButton="0" quotePrefix="0" xfId="0">
      <alignment horizontal="right" vertical="center"/>
    </xf>
    <xf numFmtId="1" fontId="8" fillId="0" borderId="3" applyAlignment="1" pivotButton="0" quotePrefix="0" xfId="0">
      <alignment horizontal="right" vertical="center"/>
    </xf>
    <xf numFmtId="2" fontId="12" fillId="0" borderId="3" applyAlignment="1" pivotButton="0" quotePrefix="0" xfId="0">
      <alignment horizontal="right" vertical="center"/>
    </xf>
    <xf numFmtId="0" fontId="18" fillId="0" borderId="0" applyAlignment="1" pivotButton="0" quotePrefix="0" xfId="0">
      <alignment vertical="top" wrapText="1"/>
    </xf>
    <xf numFmtId="0" fontId="20" fillId="0" borderId="0" pivotButton="0" quotePrefix="0" xfId="0"/>
    <xf numFmtId="0" fontId="13" fillId="0" borderId="0" pivotButton="0" quotePrefix="0" xfId="0"/>
    <xf numFmtId="0" fontId="21" fillId="0" borderId="0" applyAlignment="1" pivotButton="0" quotePrefix="0" xfId="0">
      <alignment horizontal="right" vertical="top"/>
    </xf>
    <xf numFmtId="0" fontId="8" fillId="0" borderId="0" applyAlignment="1" pivotButton="0" quotePrefix="0" xfId="0">
      <alignment vertical="top" wrapText="1"/>
    </xf>
    <xf numFmtId="0" fontId="11" fillId="0" borderId="3" applyAlignment="1" pivotButton="0" quotePrefix="0" xfId="0">
      <alignment vertical="top" wrapText="1"/>
    </xf>
    <xf numFmtId="0" fontId="8" fillId="0" borderId="3" applyAlignment="1" pivotButton="0" quotePrefix="0" xfId="0">
      <alignment vertical="top" wrapText="1"/>
    </xf>
    <xf numFmtId="0" fontId="9" fillId="0" borderId="0" pivotButton="0" quotePrefix="0" xfId="0"/>
  </cellXfs>
  <cellStyles count="1">
    <cellStyle name="Normal" xfId="0" builtinId="0" hidden="0"/>
  </cellStyles>
  <dxfs count="4">
    <dxf>
      <font>
        <b val="1"/>
        <color rgb="001D2422"/>
      </font>
      <fill>
        <patternFill patternType="solid">
          <fgColor rgb="00E2EFEC"/>
          <bgColor rgb="00E2EFEC"/>
        </patternFill>
      </fill>
      <border>
        <top style="thin">
          <color rgb="000E6A61"/>
        </top>
      </border>
    </dxf>
    <dxf>
      <font>
        <b val="1"/>
        <color rgb="001D2422"/>
      </font>
      <fill>
        <patternFill patternType="solid">
          <fgColor rgb="00FBFAF7"/>
          <bgColor rgb="00FBFAF7"/>
        </patternFill>
      </fill>
      <border>
        <top style="thin">
          <color rgb="00CFC9BD"/>
        </top>
      </border>
    </dxf>
    <dxf>
      <font>
        <b val="1"/>
        <color rgb="001D2422"/>
      </font>
      <fill>
        <patternFill patternType="solid">
          <fgColor rgb="00F3F0EA"/>
          <bgColor rgb="00F3F0EA"/>
        </patternFill>
      </fill>
    </dxf>
    <dxf>
      <border>
        <bottom style="thin">
          <color rgb="00E2DED5"/>
        </bottom>
      </border>
    </dxf>
  </dxf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styles" Target="styles.xml" Id="rId5" /><Relationship Type="http://schemas.openxmlformats.org/officeDocument/2006/relationships/theme" Target="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4.xml.rels><Relationships xmlns="http://schemas.openxmlformats.org/package/2006/relationships"><Relationship Type="http://schemas.openxmlformats.org/officeDocument/2006/relationships/hyperlink" Target="https://realdiz.ru/?utm_source=shablon&amp;utm_medium=xlsx" TargetMode="External" Id="rId1" /></Relationships>
</file>

<file path=xl/worksheets/sheet1.xml><?xml version="1.0" encoding="utf-8"?>
<worksheet xmlns="http://schemas.openxmlformats.org/spreadsheetml/2006/main">
  <sheetPr>
    <tabColor rgb="00C98A1B"/>
    <outlinePr summaryBelow="1" summaryRight="1"/>
    <pageSetUpPr fitToPage="1"/>
  </sheetPr>
  <dimension ref="A1:Q57"/>
  <sheetViews>
    <sheetView showGridLines="0" zoomScale="100" workbookViewId="0">
      <pane xSplit="3" ySplit="8" topLeftCell="D9" activePane="bottomRight" state="frozen"/>
      <selection pane="topRight"/>
      <selection pane="bottomLeft"/>
      <selection pane="bottomRight" activeCell="A1" sqref="A1"/>
    </sheetView>
  </sheetViews>
  <sheetFormatPr baseColWidth="8" defaultRowHeight="15"/>
  <cols>
    <col width="5" customWidth="1" min="1" max="1"/>
    <col width="14" customWidth="1" min="2" max="2"/>
    <col width="36" customWidth="1" min="3" max="3"/>
    <col width="15" customWidth="1" min="4" max="4"/>
    <col width="14" customWidth="1" min="5" max="5"/>
    <col width="13" customWidth="1" min="6" max="6"/>
    <col width="9" customWidth="1" min="7" max="7"/>
    <col width="8" customWidth="1" min="8" max="8"/>
    <col width="14" customWidth="1" min="9" max="9"/>
    <col width="9" customWidth="1" min="10" max="10"/>
    <col width="14" customWidth="1" min="11" max="11"/>
    <col width="14" customWidth="1" min="12" max="12"/>
    <col width="15" customWidth="1" min="13" max="13"/>
    <col width="15" customWidth="1" min="14" max="14"/>
    <col width="14" customWidth="1" min="15" max="15"/>
    <col width="18" customWidth="1" min="16" max="16"/>
    <col width="28" customWidth="1" min="17" max="17"/>
  </cols>
  <sheetData>
    <row r="1" ht="6" customHeight="1">
      <c r="A1" s="1" t="n"/>
      <c r="B1" s="1" t="n"/>
      <c r="C1" s="1" t="n"/>
      <c r="D1" s="1" t="n"/>
      <c r="E1" s="1" t="n"/>
      <c r="F1" s="1" t="n"/>
      <c r="G1" s="1" t="n"/>
      <c r="H1" s="1" t="n"/>
      <c r="I1" s="1" t="n"/>
      <c r="J1" s="1" t="n"/>
      <c r="K1" s="1" t="n"/>
      <c r="L1" s="1" t="n"/>
      <c r="M1" s="1" t="n"/>
      <c r="N1" s="1" t="n"/>
      <c r="O1" s="1" t="n"/>
      <c r="P1" s="1" t="n"/>
      <c r="Q1" s="1" t="n"/>
    </row>
    <row r="2" ht="18" customHeight="1">
      <c r="A2" s="2" t="inlineStr">
        <is>
          <t>ВНУТРЕННИЙ ФАЙЛ</t>
        </is>
      </c>
      <c r="B2" s="1" t="n"/>
      <c r="C2" s="1" t="n"/>
      <c r="D2" s="1" t="n"/>
      <c r="E2" s="1" t="n"/>
      <c r="F2" s="1" t="n"/>
      <c r="G2" s="1" t="n"/>
      <c r="H2" s="1" t="n"/>
      <c r="I2" s="1" t="n"/>
      <c r="J2" s="1" t="n"/>
      <c r="K2" s="1" t="n"/>
      <c r="L2" s="1" t="n"/>
      <c r="M2" s="1" t="n"/>
      <c r="N2" s="1" t="n"/>
      <c r="O2" s="1" t="n"/>
      <c r="P2" s="1" t="n"/>
      <c r="Q2" s="3" t="inlineStr">
        <is>
          <t>сделано в Реалдизе</t>
        </is>
      </c>
    </row>
    <row r="3" ht="34" customHeight="1">
      <c r="A3" s="4" t="inlineStr">
        <is>
          <t>Название проекта</t>
        </is>
      </c>
      <c r="B3" s="1" t="n"/>
      <c r="C3" s="1" t="n"/>
      <c r="D3" s="1" t="n"/>
      <c r="E3" s="1" t="n"/>
      <c r="F3" s="1" t="n"/>
      <c r="G3" s="1" t="n"/>
      <c r="H3" s="1" t="n"/>
      <c r="I3" s="1" t="n"/>
      <c r="J3" s="1" t="n"/>
      <c r="K3" s="1" t="n"/>
      <c r="L3" s="1" t="n"/>
      <c r="M3" s="1" t="n"/>
      <c r="N3" s="1" t="n"/>
      <c r="O3" s="1" t="n"/>
      <c r="P3" s="1" t="n"/>
      <c r="Q3" s="1" t="n"/>
    </row>
    <row r="4" ht="18" customHeight="1">
      <c r="A4" s="5" t="inlineStr">
        <is>
          <t>Заказчик: ФИО  ·  Адрес объекта: город, улица</t>
        </is>
      </c>
      <c r="B4" s="1" t="n"/>
      <c r="C4" s="1" t="n"/>
      <c r="D4" s="1" t="n"/>
      <c r="E4" s="1" t="n"/>
      <c r="F4" s="1" t="n"/>
      <c r="G4" s="1" t="n"/>
      <c r="H4" s="1" t="n"/>
      <c r="I4" s="1" t="n"/>
      <c r="J4" s="1" t="n"/>
      <c r="K4" s="1" t="n"/>
      <c r="L4" s="1" t="n"/>
      <c r="M4" s="1" t="n"/>
      <c r="N4" s="1" t="n"/>
      <c r="O4" s="1" t="n"/>
      <c r="P4" s="1" t="n"/>
      <c r="Q4" s="1" t="n"/>
    </row>
    <row r="5" ht="8" customHeight="1">
      <c r="A5" s="6" t="n"/>
      <c r="B5" s="6" t="n"/>
      <c r="C5" s="6" t="n"/>
      <c r="D5" s="6" t="n"/>
      <c r="E5" s="6" t="n"/>
      <c r="F5" s="6" t="n"/>
      <c r="G5" s="6" t="n"/>
      <c r="H5" s="6" t="n"/>
      <c r="I5" s="6" t="n"/>
      <c r="J5" s="6" t="n"/>
      <c r="K5" s="6" t="n"/>
      <c r="L5" s="6" t="n"/>
      <c r="M5" s="6" t="n"/>
      <c r="N5" s="6" t="n"/>
      <c r="O5" s="6" t="n"/>
      <c r="P5" s="6" t="n"/>
      <c r="Q5" s="6" t="n"/>
    </row>
    <row r="6" ht="30" customHeight="1">
      <c r="A6" s="7" t="inlineStr">
        <is>
          <t>Внутренний файл: здесь закупочные цены, скидки и ваш доход. Не отправляйте его заказчику — отправляйте лист «Для заказчика».</t>
        </is>
      </c>
      <c r="B6" s="8" t="n"/>
      <c r="C6" s="8" t="n"/>
      <c r="D6" s="8" t="n"/>
      <c r="E6" s="8" t="n"/>
      <c r="F6" s="8" t="n"/>
      <c r="G6" s="8" t="n"/>
      <c r="H6" s="8" t="n"/>
      <c r="I6" s="8" t="n"/>
      <c r="J6" s="8" t="n"/>
      <c r="K6" s="8" t="n"/>
      <c r="L6" s="8" t="n"/>
      <c r="M6" s="8" t="n"/>
      <c r="N6" s="8" t="n"/>
      <c r="O6" s="8" t="n"/>
      <c r="P6" s="8" t="n"/>
      <c r="Q6" s="8" t="n"/>
    </row>
    <row r="7" ht="6" customHeight="1"/>
    <row r="8" ht="28" customHeight="1">
      <c r="A8" s="9" t="inlineStr">
        <is>
          <t>№</t>
        </is>
      </c>
      <c r="B8" s="10" t="inlineStr">
        <is>
          <t>ФОТО</t>
        </is>
      </c>
      <c r="C8" s="10" t="inlineStr">
        <is>
          <t>НАИМЕНОВАНИЕ</t>
        </is>
      </c>
      <c r="D8" s="10" t="inlineStr">
        <is>
          <t>БРЕНД</t>
        </is>
      </c>
      <c r="E8" s="10" t="inlineStr">
        <is>
          <t>АРТИКУЛ</t>
        </is>
      </c>
      <c r="F8" s="10" t="inlineStr">
        <is>
          <t>КОМНАТА</t>
        </is>
      </c>
      <c r="G8" s="11" t="inlineStr">
        <is>
          <t>КОЛ-ВО</t>
        </is>
      </c>
      <c r="H8" s="10" t="inlineStr">
        <is>
          <t>ЕД.</t>
        </is>
      </c>
      <c r="I8" s="11" t="inlineStr">
        <is>
          <t>ЦЕНА МАГАЗИНА</t>
        </is>
      </c>
      <c r="J8" s="11" t="inlineStr">
        <is>
          <t>СКИДКА</t>
        </is>
      </c>
      <c r="K8" s="11" t="inlineStr">
        <is>
          <t>ЗАКУПКА ЗА ЕД.</t>
        </is>
      </c>
      <c r="L8" s="11" t="inlineStr">
        <is>
          <t>КЛИЕНТУ ЗА ЕД.</t>
        </is>
      </c>
      <c r="M8" s="11" t="inlineStr">
        <is>
          <t>СУММА КЛИЕНТУ</t>
        </is>
      </c>
      <c r="N8" s="11" t="inlineStr">
        <is>
          <t>ЗАКУПКА ВСЕГО</t>
        </is>
      </c>
      <c r="O8" s="11" t="inlineStr">
        <is>
          <t>ДОХОД</t>
        </is>
      </c>
      <c r="P8" s="10" t="inlineStr">
        <is>
          <t>ПОСТАВКА</t>
        </is>
      </c>
      <c r="Q8" s="10" t="inlineStr">
        <is>
          <t>ПРИМЕЧАНИЕ</t>
        </is>
      </c>
    </row>
    <row r="9" ht="24" customHeight="1">
      <c r="A9" s="12" t="inlineStr">
        <is>
          <t>Мебель</t>
        </is>
      </c>
      <c r="B9" s="13" t="n"/>
      <c r="C9" s="13" t="n"/>
      <c r="D9" s="13" t="n"/>
      <c r="E9" s="13" t="n"/>
      <c r="F9" s="13" t="n"/>
      <c r="G9" s="13" t="n"/>
      <c r="H9" s="13" t="n"/>
      <c r="I9" s="13" t="n"/>
      <c r="J9" s="13" t="n"/>
      <c r="K9" s="13" t="n"/>
      <c r="L9" s="13" t="n"/>
      <c r="M9" s="13" t="n"/>
      <c r="N9" s="13" t="n"/>
      <c r="O9" s="13" t="n"/>
      <c r="P9" s="13" t="n"/>
      <c r="Q9" s="13" t="n"/>
    </row>
    <row r="10" ht="45" customHeight="1">
      <c r="A10" s="14">
        <f>IF(C10="","",COUNT(A$8:A9)+1)</f>
        <v/>
      </c>
      <c r="B10" s="15" t="n"/>
      <c r="C10" s="16" t="inlineStr">
        <is>
          <t>Диван трёхместный, велюр, серо-зелёный</t>
        </is>
      </c>
      <c r="D10" s="16" t="inlineStr">
        <is>
          <t>Пример-Мебель</t>
        </is>
      </c>
      <c r="E10" s="17" t="inlineStr">
        <is>
          <t>PM-OSL-3</t>
        </is>
      </c>
      <c r="F10" s="16" t="inlineStr">
        <is>
          <t>Гостиная</t>
        </is>
      </c>
      <c r="G10" s="18" t="n">
        <v>1</v>
      </c>
      <c r="H10" s="19" t="inlineStr">
        <is>
          <t>шт</t>
        </is>
      </c>
      <c r="I10" s="20" t="n">
        <v>164900</v>
      </c>
      <c r="J10" s="21" t="n">
        <v>0.1</v>
      </c>
      <c r="K10" s="20">
        <f>IF(I10="","",ROUND(I10*(1-J10),2))</f>
        <v/>
      </c>
      <c r="L10" s="20" t="n">
        <v>164900</v>
      </c>
      <c r="M10" s="22">
        <f>IF(COUNT(G10,L10)=2,ROUND(G10*L10,2),"")</f>
        <v/>
      </c>
      <c r="N10" s="23">
        <f>IF(COUNT(G10,K10)=2,ROUND(G10*K10,2),"")</f>
        <v/>
      </c>
      <c r="O10" s="24">
        <f>IF(COUNT(M10,N10)=2,M10-N10,"")</f>
        <v/>
      </c>
      <c r="P10" s="25" t="inlineStr">
        <is>
          <t>под заказ 6–8 нед.</t>
        </is>
      </c>
      <c r="Q10" s="25" t="inlineStr">
        <is>
          <t>Пример — замените своей позицией</t>
        </is>
      </c>
    </row>
    <row r="11" ht="45" customHeight="1">
      <c r="A11" s="14">
        <f>IF(C11="","",COUNT(A$8:A10)+1)</f>
        <v/>
      </c>
      <c r="B11" s="15" t="n"/>
      <c r="C11" s="16" t="inlineStr">
        <is>
          <t>Стул обеденный, дуб, ткань бежевая</t>
        </is>
      </c>
      <c r="D11" s="16" t="inlineStr">
        <is>
          <t>Пример-Мебель</t>
        </is>
      </c>
      <c r="E11" s="17" t="inlineStr">
        <is>
          <t>PM-ST-2</t>
        </is>
      </c>
      <c r="F11" s="16" t="inlineStr">
        <is>
          <t>Кухня</t>
        </is>
      </c>
      <c r="G11" s="18" t="n">
        <v>4</v>
      </c>
      <c r="H11" s="19" t="inlineStr">
        <is>
          <t>шт</t>
        </is>
      </c>
      <c r="I11" s="20" t="n">
        <v>12500</v>
      </c>
      <c r="J11" s="21" t="n">
        <v>0.1</v>
      </c>
      <c r="K11" s="20">
        <f>IF(I11="","",ROUND(I11*(1-J11),2))</f>
        <v/>
      </c>
      <c r="L11" s="20" t="n">
        <v>12500</v>
      </c>
      <c r="M11" s="22">
        <f>IF(COUNT(G11,L11)=2,ROUND(G11*L11,2),"")</f>
        <v/>
      </c>
      <c r="N11" s="23">
        <f>IF(COUNT(G11,K11)=2,ROUND(G11*K11,2),"")</f>
        <v/>
      </c>
      <c r="O11" s="24">
        <f>IF(COUNT(M11,N11)=2,M11-N11,"")</f>
        <v/>
      </c>
      <c r="P11" s="25" t="inlineStr">
        <is>
          <t>в наличии</t>
        </is>
      </c>
      <c r="Q11" s="25" t="inlineStr">
        <is>
          <t>Пример — замените своей позицией</t>
        </is>
      </c>
    </row>
    <row r="12" ht="45" customHeight="1">
      <c r="A12" s="26">
        <f>IF(C12="","",COUNT(A$8:A11)+1)</f>
        <v/>
      </c>
      <c r="B12" s="27" t="n"/>
      <c r="C12" s="28" t="n"/>
      <c r="D12" s="28" t="n"/>
      <c r="E12" s="29" t="n"/>
      <c r="F12" s="28" t="n"/>
      <c r="G12" s="30" t="n"/>
      <c r="H12" s="31" t="n"/>
      <c r="I12" s="32" t="n"/>
      <c r="J12" s="33" t="n"/>
      <c r="K12" s="32">
        <f>IF(I12="","",ROUND(I12*(1-J12),2))</f>
        <v/>
      </c>
      <c r="L12" s="32" t="n"/>
      <c r="M12" s="34">
        <f>IF(COUNT(G12,L12)=2,ROUND(G12*L12,2),"")</f>
        <v/>
      </c>
      <c r="N12" s="35">
        <f>IF(COUNT(G12,K12)=2,ROUND(G12*K12,2),"")</f>
        <v/>
      </c>
      <c r="O12" s="36">
        <f>IF(COUNT(M12,N12)=2,M12-N12,"")</f>
        <v/>
      </c>
      <c r="P12" s="37" t="n"/>
      <c r="Q12" s="37" t="n"/>
    </row>
    <row r="13" ht="45" customHeight="1">
      <c r="A13" s="26">
        <f>IF(C13="","",COUNT(A$8:A12)+1)</f>
        <v/>
      </c>
      <c r="B13" s="27" t="n"/>
      <c r="C13" s="28" t="n"/>
      <c r="D13" s="28" t="n"/>
      <c r="E13" s="29" t="n"/>
      <c r="F13" s="28" t="n"/>
      <c r="G13" s="30" t="n"/>
      <c r="H13" s="31" t="n"/>
      <c r="I13" s="32" t="n"/>
      <c r="J13" s="33" t="n"/>
      <c r="K13" s="32">
        <f>IF(I13="","",ROUND(I13*(1-J13),2))</f>
        <v/>
      </c>
      <c r="L13" s="32" t="n"/>
      <c r="M13" s="34">
        <f>IF(COUNT(G13,L13)=2,ROUND(G13*L13,2),"")</f>
        <v/>
      </c>
      <c r="N13" s="35">
        <f>IF(COUNT(G13,K13)=2,ROUND(G13*K13,2),"")</f>
        <v/>
      </c>
      <c r="O13" s="36">
        <f>IF(COUNT(M13,N13)=2,M13-N13,"")</f>
        <v/>
      </c>
      <c r="P13" s="37" t="n"/>
      <c r="Q13" s="37" t="n"/>
    </row>
    <row r="14" ht="45" customHeight="1">
      <c r="A14" s="26">
        <f>IF(C14="","",COUNT(A$8:A13)+1)</f>
        <v/>
      </c>
      <c r="B14" s="27" t="n"/>
      <c r="C14" s="28" t="n"/>
      <c r="D14" s="28" t="n"/>
      <c r="E14" s="29" t="n"/>
      <c r="F14" s="28" t="n"/>
      <c r="G14" s="30" t="n"/>
      <c r="H14" s="31" t="n"/>
      <c r="I14" s="32" t="n"/>
      <c r="J14" s="33" t="n"/>
      <c r="K14" s="32">
        <f>IF(I14="","",ROUND(I14*(1-J14),2))</f>
        <v/>
      </c>
      <c r="L14" s="32" t="n"/>
      <c r="M14" s="34">
        <f>IF(COUNT(G14,L14)=2,ROUND(G14*L14,2),"")</f>
        <v/>
      </c>
      <c r="N14" s="35">
        <f>IF(COUNT(G14,K14)=2,ROUND(G14*K14,2),"")</f>
        <v/>
      </c>
      <c r="O14" s="36">
        <f>IF(COUNT(M14,N14)=2,M14-N14,"")</f>
        <v/>
      </c>
      <c r="P14" s="37" t="n"/>
      <c r="Q14" s="37" t="n"/>
    </row>
    <row r="15" ht="45" customHeight="1">
      <c r="A15" s="26">
        <f>IF(C15="","",COUNT(A$8:A14)+1)</f>
        <v/>
      </c>
      <c r="B15" s="27" t="n"/>
      <c r="C15" s="28" t="n"/>
      <c r="D15" s="28" t="n"/>
      <c r="E15" s="29" t="n"/>
      <c r="F15" s="28" t="n"/>
      <c r="G15" s="30" t="n"/>
      <c r="H15" s="31" t="n"/>
      <c r="I15" s="32" t="n"/>
      <c r="J15" s="33" t="n"/>
      <c r="K15" s="32">
        <f>IF(I15="","",ROUND(I15*(1-J15),2))</f>
        <v/>
      </c>
      <c r="L15" s="32" t="n"/>
      <c r="M15" s="34">
        <f>IF(COUNT(G15,L15)=2,ROUND(G15*L15,2),"")</f>
        <v/>
      </c>
      <c r="N15" s="35">
        <f>IF(COUNT(G15,K15)=2,ROUND(G15*K15,2),"")</f>
        <v/>
      </c>
      <c r="O15" s="36">
        <f>IF(COUNT(M15,N15)=2,M15-N15,"")</f>
        <v/>
      </c>
      <c r="P15" s="37" t="n"/>
      <c r="Q15" s="37" t="n"/>
    </row>
    <row r="16" ht="45" customHeight="1">
      <c r="A16" s="26">
        <f>IF(C16="","",COUNT(A$8:A15)+1)</f>
        <v/>
      </c>
      <c r="B16" s="27" t="n"/>
      <c r="C16" s="28" t="n"/>
      <c r="D16" s="28" t="n"/>
      <c r="E16" s="29" t="n"/>
      <c r="F16" s="28" t="n"/>
      <c r="G16" s="30" t="n"/>
      <c r="H16" s="31" t="n"/>
      <c r="I16" s="32" t="n"/>
      <c r="J16" s="33" t="n"/>
      <c r="K16" s="32">
        <f>IF(I16="","",ROUND(I16*(1-J16),2))</f>
        <v/>
      </c>
      <c r="L16" s="32" t="n"/>
      <c r="M16" s="34">
        <f>IF(COUNT(G16,L16)=2,ROUND(G16*L16,2),"")</f>
        <v/>
      </c>
      <c r="N16" s="35">
        <f>IF(COUNT(G16,K16)=2,ROUND(G16*K16,2),"")</f>
        <v/>
      </c>
      <c r="O16" s="36">
        <f>IF(COUNT(M16,N16)=2,M16-N16,"")</f>
        <v/>
      </c>
      <c r="P16" s="37" t="n"/>
      <c r="Q16" s="37" t="n"/>
    </row>
    <row r="17" ht="45" customHeight="1">
      <c r="A17" s="26">
        <f>IF(C17="","",COUNT(A$8:A16)+1)</f>
        <v/>
      </c>
      <c r="B17" s="27" t="n"/>
      <c r="C17" s="28" t="n"/>
      <c r="D17" s="28" t="n"/>
      <c r="E17" s="29" t="n"/>
      <c r="F17" s="28" t="n"/>
      <c r="G17" s="30" t="n"/>
      <c r="H17" s="31" t="n"/>
      <c r="I17" s="32" t="n"/>
      <c r="J17" s="33" t="n"/>
      <c r="K17" s="32">
        <f>IF(I17="","",ROUND(I17*(1-J17),2))</f>
        <v/>
      </c>
      <c r="L17" s="32" t="n"/>
      <c r="M17" s="34">
        <f>IF(COUNT(G17,L17)=2,ROUND(G17*L17,2),"")</f>
        <v/>
      </c>
      <c r="N17" s="35">
        <f>IF(COUNT(G17,K17)=2,ROUND(G17*K17,2),"")</f>
        <v/>
      </c>
      <c r="O17" s="36">
        <f>IF(COUNT(M17,N17)=2,M17-N17,"")</f>
        <v/>
      </c>
      <c r="P17" s="37" t="n"/>
      <c r="Q17" s="37" t="n"/>
    </row>
    <row r="18" ht="22" customHeight="1">
      <c r="A18" s="38" t="n"/>
      <c r="B18" s="38" t="n"/>
      <c r="C18" s="39" t="inlineStr">
        <is>
          <t>Итого: Мебель</t>
        </is>
      </c>
      <c r="D18" s="38" t="n"/>
      <c r="E18" s="38" t="n"/>
      <c r="F18" s="38" t="n"/>
      <c r="G18" s="38" t="n"/>
      <c r="H18" s="38" t="n"/>
      <c r="I18" s="38" t="n"/>
      <c r="J18" s="38" t="n"/>
      <c r="K18" s="38" t="n"/>
      <c r="L18" s="38" t="n"/>
      <c r="M18" s="40">
        <f>SUM(M10:M17)</f>
        <v/>
      </c>
      <c r="N18" s="40">
        <f>SUM(N10:N17)</f>
        <v/>
      </c>
      <c r="O18" s="41">
        <f>SUM(O10:O17)</f>
        <v/>
      </c>
      <c r="P18" s="38" t="n"/>
      <c r="Q18" s="38" t="n"/>
    </row>
    <row r="19" ht="24" customHeight="1">
      <c r="A19" s="12" t="inlineStr">
        <is>
          <t>Освещение</t>
        </is>
      </c>
      <c r="B19" s="13" t="n"/>
      <c r="C19" s="13" t="n"/>
      <c r="D19" s="13" t="n"/>
      <c r="E19" s="13" t="n"/>
      <c r="F19" s="13" t="n"/>
      <c r="G19" s="13" t="n"/>
      <c r="H19" s="13" t="n"/>
      <c r="I19" s="13" t="n"/>
      <c r="J19" s="13" t="n"/>
      <c r="K19" s="13" t="n"/>
      <c r="L19" s="13" t="n"/>
      <c r="M19" s="13" t="n"/>
      <c r="N19" s="13" t="n"/>
      <c r="O19" s="13" t="n"/>
      <c r="P19" s="13" t="n"/>
      <c r="Q19" s="13" t="n"/>
    </row>
    <row r="20" ht="45" customHeight="1">
      <c r="A20" s="14">
        <f>IF(C20="","",COUNT(A$8:A19)+1)</f>
        <v/>
      </c>
      <c r="B20" s="15" t="n"/>
      <c r="C20" s="16" t="inlineStr">
        <is>
          <t>Подвесной светильник, шар Ø40 см, 2700 K</t>
        </is>
      </c>
      <c r="D20" s="16" t="inlineStr">
        <is>
          <t>Пример-Свет</t>
        </is>
      </c>
      <c r="E20" s="17" t="inlineStr">
        <is>
          <t>PS-SF-40</t>
        </is>
      </c>
      <c r="F20" s="16" t="inlineStr">
        <is>
          <t>Гостиная</t>
        </is>
      </c>
      <c r="G20" s="18" t="n">
        <v>2</v>
      </c>
      <c r="H20" s="19" t="inlineStr">
        <is>
          <t>шт</t>
        </is>
      </c>
      <c r="I20" s="20" t="n">
        <v>18700</v>
      </c>
      <c r="J20" s="21" t="n">
        <v>0.05</v>
      </c>
      <c r="K20" s="20">
        <f>IF(I20="","",ROUND(I20*(1-J20),2))</f>
        <v/>
      </c>
      <c r="L20" s="20" t="n">
        <v>18700</v>
      </c>
      <c r="M20" s="22">
        <f>IF(COUNT(G20,L20)=2,ROUND(G20*L20,2),"")</f>
        <v/>
      </c>
      <c r="N20" s="23">
        <f>IF(COUNT(G20,K20)=2,ROUND(G20*K20,2),"")</f>
        <v/>
      </c>
      <c r="O20" s="24">
        <f>IF(COUNT(M20,N20)=2,M20-N20,"")</f>
        <v/>
      </c>
      <c r="P20" s="25" t="inlineStr">
        <is>
          <t>в наличии</t>
        </is>
      </c>
      <c r="Q20" s="25" t="inlineStr">
        <is>
          <t>Пример — замените своей позицией</t>
        </is>
      </c>
    </row>
    <row r="21" ht="45" customHeight="1">
      <c r="A21" s="26">
        <f>IF(C21="","",COUNT(A$8:A20)+1)</f>
        <v/>
      </c>
      <c r="B21" s="27" t="n"/>
      <c r="C21" s="28" t="n"/>
      <c r="D21" s="28" t="n"/>
      <c r="E21" s="29" t="n"/>
      <c r="F21" s="28" t="n"/>
      <c r="G21" s="30" t="n"/>
      <c r="H21" s="31" t="n"/>
      <c r="I21" s="32" t="n"/>
      <c r="J21" s="33" t="n"/>
      <c r="K21" s="32">
        <f>IF(I21="","",ROUND(I21*(1-J21),2))</f>
        <v/>
      </c>
      <c r="L21" s="32" t="n"/>
      <c r="M21" s="34">
        <f>IF(COUNT(G21,L21)=2,ROUND(G21*L21,2),"")</f>
        <v/>
      </c>
      <c r="N21" s="35">
        <f>IF(COUNT(G21,K21)=2,ROUND(G21*K21,2),"")</f>
        <v/>
      </c>
      <c r="O21" s="36">
        <f>IF(COUNT(M21,N21)=2,M21-N21,"")</f>
        <v/>
      </c>
      <c r="P21" s="37" t="n"/>
      <c r="Q21" s="37" t="n"/>
    </row>
    <row r="22" ht="45" customHeight="1">
      <c r="A22" s="26">
        <f>IF(C22="","",COUNT(A$8:A21)+1)</f>
        <v/>
      </c>
      <c r="B22" s="27" t="n"/>
      <c r="C22" s="28" t="n"/>
      <c r="D22" s="28" t="n"/>
      <c r="E22" s="29" t="n"/>
      <c r="F22" s="28" t="n"/>
      <c r="G22" s="30" t="n"/>
      <c r="H22" s="31" t="n"/>
      <c r="I22" s="32" t="n"/>
      <c r="J22" s="33" t="n"/>
      <c r="K22" s="32">
        <f>IF(I22="","",ROUND(I22*(1-J22),2))</f>
        <v/>
      </c>
      <c r="L22" s="32" t="n"/>
      <c r="M22" s="34">
        <f>IF(COUNT(G22,L22)=2,ROUND(G22*L22,2),"")</f>
        <v/>
      </c>
      <c r="N22" s="35">
        <f>IF(COUNT(G22,K22)=2,ROUND(G22*K22,2),"")</f>
        <v/>
      </c>
      <c r="O22" s="36">
        <f>IF(COUNT(M22,N22)=2,M22-N22,"")</f>
        <v/>
      </c>
      <c r="P22" s="37" t="n"/>
      <c r="Q22" s="37" t="n"/>
    </row>
    <row r="23" ht="45" customHeight="1">
      <c r="A23" s="26">
        <f>IF(C23="","",COUNT(A$8:A22)+1)</f>
        <v/>
      </c>
      <c r="B23" s="27" t="n"/>
      <c r="C23" s="28" t="n"/>
      <c r="D23" s="28" t="n"/>
      <c r="E23" s="29" t="n"/>
      <c r="F23" s="28" t="n"/>
      <c r="G23" s="30" t="n"/>
      <c r="H23" s="31" t="n"/>
      <c r="I23" s="32" t="n"/>
      <c r="J23" s="33" t="n"/>
      <c r="K23" s="32">
        <f>IF(I23="","",ROUND(I23*(1-J23),2))</f>
        <v/>
      </c>
      <c r="L23" s="32" t="n"/>
      <c r="M23" s="34">
        <f>IF(COUNT(G23,L23)=2,ROUND(G23*L23,2),"")</f>
        <v/>
      </c>
      <c r="N23" s="35">
        <f>IF(COUNT(G23,K23)=2,ROUND(G23*K23,2),"")</f>
        <v/>
      </c>
      <c r="O23" s="36">
        <f>IF(COUNT(M23,N23)=2,M23-N23,"")</f>
        <v/>
      </c>
      <c r="P23" s="37" t="n"/>
      <c r="Q23" s="37" t="n"/>
    </row>
    <row r="24" ht="45" customHeight="1">
      <c r="A24" s="26">
        <f>IF(C24="","",COUNT(A$8:A23)+1)</f>
        <v/>
      </c>
      <c r="B24" s="27" t="n"/>
      <c r="C24" s="28" t="n"/>
      <c r="D24" s="28" t="n"/>
      <c r="E24" s="29" t="n"/>
      <c r="F24" s="28" t="n"/>
      <c r="G24" s="30" t="n"/>
      <c r="H24" s="31" t="n"/>
      <c r="I24" s="32" t="n"/>
      <c r="J24" s="33" t="n"/>
      <c r="K24" s="32">
        <f>IF(I24="","",ROUND(I24*(1-J24),2))</f>
        <v/>
      </c>
      <c r="L24" s="32" t="n"/>
      <c r="M24" s="34">
        <f>IF(COUNT(G24,L24)=2,ROUND(G24*L24,2),"")</f>
        <v/>
      </c>
      <c r="N24" s="35">
        <f>IF(COUNT(G24,K24)=2,ROUND(G24*K24,2),"")</f>
        <v/>
      </c>
      <c r="O24" s="36">
        <f>IF(COUNT(M24,N24)=2,M24-N24,"")</f>
        <v/>
      </c>
      <c r="P24" s="37" t="n"/>
      <c r="Q24" s="37" t="n"/>
    </row>
    <row r="25" ht="22" customHeight="1">
      <c r="A25" s="38" t="n"/>
      <c r="B25" s="38" t="n"/>
      <c r="C25" s="39" t="inlineStr">
        <is>
          <t>Итого: Освещение</t>
        </is>
      </c>
      <c r="D25" s="38" t="n"/>
      <c r="E25" s="38" t="n"/>
      <c r="F25" s="38" t="n"/>
      <c r="G25" s="38" t="n"/>
      <c r="H25" s="38" t="n"/>
      <c r="I25" s="38" t="n"/>
      <c r="J25" s="38" t="n"/>
      <c r="K25" s="38" t="n"/>
      <c r="L25" s="38" t="n"/>
      <c r="M25" s="40">
        <f>SUM(M20:M24)</f>
        <v/>
      </c>
      <c r="N25" s="40">
        <f>SUM(N20:N24)</f>
        <v/>
      </c>
      <c r="O25" s="41">
        <f>SUM(O20:O24)</f>
        <v/>
      </c>
      <c r="P25" s="38" t="n"/>
      <c r="Q25" s="38" t="n"/>
    </row>
    <row r="26" ht="24" customHeight="1">
      <c r="A26" s="12" t="inlineStr">
        <is>
          <t>Сантехника</t>
        </is>
      </c>
      <c r="B26" s="13" t="n"/>
      <c r="C26" s="13" t="n"/>
      <c r="D26" s="13" t="n"/>
      <c r="E26" s="13" t="n"/>
      <c r="F26" s="13" t="n"/>
      <c r="G26" s="13" t="n"/>
      <c r="H26" s="13" t="n"/>
      <c r="I26" s="13" t="n"/>
      <c r="J26" s="13" t="n"/>
      <c r="K26" s="13" t="n"/>
      <c r="L26" s="13" t="n"/>
      <c r="M26" s="13" t="n"/>
      <c r="N26" s="13" t="n"/>
      <c r="O26" s="13" t="n"/>
      <c r="P26" s="13" t="n"/>
      <c r="Q26" s="13" t="n"/>
    </row>
    <row r="27" ht="45" customHeight="1">
      <c r="A27" s="26">
        <f>IF(C27="","",COUNT(A$8:A26)+1)</f>
        <v/>
      </c>
      <c r="B27" s="27" t="n"/>
      <c r="C27" s="28" t="n"/>
      <c r="D27" s="28" t="n"/>
      <c r="E27" s="29" t="n"/>
      <c r="F27" s="28" t="n"/>
      <c r="G27" s="30" t="n"/>
      <c r="H27" s="31" t="n"/>
      <c r="I27" s="32" t="n"/>
      <c r="J27" s="33" t="n"/>
      <c r="K27" s="32">
        <f>IF(I27="","",ROUND(I27*(1-J27),2))</f>
        <v/>
      </c>
      <c r="L27" s="32" t="n"/>
      <c r="M27" s="34">
        <f>IF(COUNT(G27,L27)=2,ROUND(G27*L27,2),"")</f>
        <v/>
      </c>
      <c r="N27" s="35">
        <f>IF(COUNT(G27,K27)=2,ROUND(G27*K27,2),"")</f>
        <v/>
      </c>
      <c r="O27" s="36">
        <f>IF(COUNT(M27,N27)=2,M27-N27,"")</f>
        <v/>
      </c>
      <c r="P27" s="37" t="n"/>
      <c r="Q27" s="37" t="n"/>
    </row>
    <row r="28" ht="45" customHeight="1">
      <c r="A28" s="26">
        <f>IF(C28="","",COUNT(A$8:A27)+1)</f>
        <v/>
      </c>
      <c r="B28" s="27" t="n"/>
      <c r="C28" s="28" t="n"/>
      <c r="D28" s="28" t="n"/>
      <c r="E28" s="29" t="n"/>
      <c r="F28" s="28" t="n"/>
      <c r="G28" s="30" t="n"/>
      <c r="H28" s="31" t="n"/>
      <c r="I28" s="32" t="n"/>
      <c r="J28" s="33" t="n"/>
      <c r="K28" s="32">
        <f>IF(I28="","",ROUND(I28*(1-J28),2))</f>
        <v/>
      </c>
      <c r="L28" s="32" t="n"/>
      <c r="M28" s="34">
        <f>IF(COUNT(G28,L28)=2,ROUND(G28*L28,2),"")</f>
        <v/>
      </c>
      <c r="N28" s="35">
        <f>IF(COUNT(G28,K28)=2,ROUND(G28*K28,2),"")</f>
        <v/>
      </c>
      <c r="O28" s="36">
        <f>IF(COUNT(M28,N28)=2,M28-N28,"")</f>
        <v/>
      </c>
      <c r="P28" s="37" t="n"/>
      <c r="Q28" s="37" t="n"/>
    </row>
    <row r="29" ht="45" customHeight="1">
      <c r="A29" s="26">
        <f>IF(C29="","",COUNT(A$8:A28)+1)</f>
        <v/>
      </c>
      <c r="B29" s="27" t="n"/>
      <c r="C29" s="28" t="n"/>
      <c r="D29" s="28" t="n"/>
      <c r="E29" s="29" t="n"/>
      <c r="F29" s="28" t="n"/>
      <c r="G29" s="30" t="n"/>
      <c r="H29" s="31" t="n"/>
      <c r="I29" s="32" t="n"/>
      <c r="J29" s="33" t="n"/>
      <c r="K29" s="32">
        <f>IF(I29="","",ROUND(I29*(1-J29),2))</f>
        <v/>
      </c>
      <c r="L29" s="32" t="n"/>
      <c r="M29" s="34">
        <f>IF(COUNT(G29,L29)=2,ROUND(G29*L29,2),"")</f>
        <v/>
      </c>
      <c r="N29" s="35">
        <f>IF(COUNT(G29,K29)=2,ROUND(G29*K29,2),"")</f>
        <v/>
      </c>
      <c r="O29" s="36">
        <f>IF(COUNT(M29,N29)=2,M29-N29,"")</f>
        <v/>
      </c>
      <c r="P29" s="37" t="n"/>
      <c r="Q29" s="37" t="n"/>
    </row>
    <row r="30" ht="45" customHeight="1">
      <c r="A30" s="26">
        <f>IF(C30="","",COUNT(A$8:A29)+1)</f>
        <v/>
      </c>
      <c r="B30" s="27" t="n"/>
      <c r="C30" s="28" t="n"/>
      <c r="D30" s="28" t="n"/>
      <c r="E30" s="29" t="n"/>
      <c r="F30" s="28" t="n"/>
      <c r="G30" s="30" t="n"/>
      <c r="H30" s="31" t="n"/>
      <c r="I30" s="32" t="n"/>
      <c r="J30" s="33" t="n"/>
      <c r="K30" s="32">
        <f>IF(I30="","",ROUND(I30*(1-J30),2))</f>
        <v/>
      </c>
      <c r="L30" s="32" t="n"/>
      <c r="M30" s="34">
        <f>IF(COUNT(G30,L30)=2,ROUND(G30*L30,2),"")</f>
        <v/>
      </c>
      <c r="N30" s="35">
        <f>IF(COUNT(G30,K30)=2,ROUND(G30*K30,2),"")</f>
        <v/>
      </c>
      <c r="O30" s="36">
        <f>IF(COUNT(M30,N30)=2,M30-N30,"")</f>
        <v/>
      </c>
      <c r="P30" s="37" t="n"/>
      <c r="Q30" s="37" t="n"/>
    </row>
    <row r="31" ht="45" customHeight="1">
      <c r="A31" s="26">
        <f>IF(C31="","",COUNT(A$8:A30)+1)</f>
        <v/>
      </c>
      <c r="B31" s="27" t="n"/>
      <c r="C31" s="28" t="n"/>
      <c r="D31" s="28" t="n"/>
      <c r="E31" s="29" t="n"/>
      <c r="F31" s="28" t="n"/>
      <c r="G31" s="30" t="n"/>
      <c r="H31" s="31" t="n"/>
      <c r="I31" s="32" t="n"/>
      <c r="J31" s="33" t="n"/>
      <c r="K31" s="32">
        <f>IF(I31="","",ROUND(I31*(1-J31),2))</f>
        <v/>
      </c>
      <c r="L31" s="32" t="n"/>
      <c r="M31" s="34">
        <f>IF(COUNT(G31,L31)=2,ROUND(G31*L31,2),"")</f>
        <v/>
      </c>
      <c r="N31" s="35">
        <f>IF(COUNT(G31,K31)=2,ROUND(G31*K31,2),"")</f>
        <v/>
      </c>
      <c r="O31" s="36">
        <f>IF(COUNT(M31,N31)=2,M31-N31,"")</f>
        <v/>
      </c>
      <c r="P31" s="37" t="n"/>
      <c r="Q31" s="37" t="n"/>
    </row>
    <row r="32" ht="22" customHeight="1">
      <c r="A32" s="38" t="n"/>
      <c r="B32" s="38" t="n"/>
      <c r="C32" s="39" t="inlineStr">
        <is>
          <t>Итого: Сантехника</t>
        </is>
      </c>
      <c r="D32" s="38" t="n"/>
      <c r="E32" s="38" t="n"/>
      <c r="F32" s="38" t="n"/>
      <c r="G32" s="38" t="n"/>
      <c r="H32" s="38" t="n"/>
      <c r="I32" s="38" t="n"/>
      <c r="J32" s="38" t="n"/>
      <c r="K32" s="38" t="n"/>
      <c r="L32" s="38" t="n"/>
      <c r="M32" s="40">
        <f>SUM(M27:M31)</f>
        <v/>
      </c>
      <c r="N32" s="40">
        <f>SUM(N27:N31)</f>
        <v/>
      </c>
      <c r="O32" s="41">
        <f>SUM(O27:O31)</f>
        <v/>
      </c>
      <c r="P32" s="38" t="n"/>
      <c r="Q32" s="38" t="n"/>
    </row>
    <row r="33" ht="24" customHeight="1">
      <c r="A33" s="12" t="inlineStr">
        <is>
          <t>Отделочные материалы</t>
        </is>
      </c>
      <c r="B33" s="13" t="n"/>
      <c r="C33" s="13" t="n"/>
      <c r="D33" s="13" t="n"/>
      <c r="E33" s="13" t="n"/>
      <c r="F33" s="13" t="n"/>
      <c r="G33" s="13" t="n"/>
      <c r="H33" s="13" t="n"/>
      <c r="I33" s="13" t="n"/>
      <c r="J33" s="13" t="n"/>
      <c r="K33" s="13" t="n"/>
      <c r="L33" s="13" t="n"/>
      <c r="M33" s="13" t="n"/>
      <c r="N33" s="13" t="n"/>
      <c r="O33" s="13" t="n"/>
      <c r="P33" s="13" t="n"/>
      <c r="Q33" s="13" t="n"/>
    </row>
    <row r="34" ht="45" customHeight="1">
      <c r="A34" s="14">
        <f>IF(C34="","",COUNT(A$8:A33)+1)</f>
        <v/>
      </c>
      <c r="B34" s="15" t="n"/>
      <c r="C34" s="16" t="inlineStr">
        <is>
          <t>Керамогранит 60×120, матовый, бежевый</t>
        </is>
      </c>
      <c r="D34" s="16" t="inlineStr">
        <is>
          <t>Пример-Керам</t>
        </is>
      </c>
      <c r="E34" s="17" t="inlineStr">
        <is>
          <t>PK-TRV-612</t>
        </is>
      </c>
      <c r="F34" s="16" t="inlineStr">
        <is>
          <t>Санузел</t>
        </is>
      </c>
      <c r="G34" s="18">
        <f>'Материалы'!I6</f>
        <v/>
      </c>
      <c r="H34" s="19" t="inlineStr">
        <is>
          <t>м²</t>
        </is>
      </c>
      <c r="I34" s="20" t="n">
        <v>3290</v>
      </c>
      <c r="J34" s="21" t="n">
        <v>0.05</v>
      </c>
      <c r="K34" s="20">
        <f>IF(I34="","",ROUND(I34*(1-J34),2))</f>
        <v/>
      </c>
      <c r="L34" s="20" t="n">
        <v>3290</v>
      </c>
      <c r="M34" s="22">
        <f>IF(COUNT(G34,L34)=2,ROUND(G34*L34,2),"")</f>
        <v/>
      </c>
      <c r="N34" s="23">
        <f>IF(COUNT(G34,K34)=2,ROUND(G34*K34,2),"")</f>
        <v/>
      </c>
      <c r="O34" s="24">
        <f>IF(COUNT(M34,N34)=2,M34-N34,"")</f>
        <v/>
      </c>
      <c r="P34" s="25" t="inlineStr">
        <is>
          <t>в наличии</t>
        </is>
      </c>
      <c r="Q34" s="25" t="inlineStr">
        <is>
          <t>Количество — с листа «Материалы» (с запасом, целыми упаковками)</t>
        </is>
      </c>
    </row>
    <row r="35" ht="45" customHeight="1">
      <c r="A35" s="26">
        <f>IF(C35="","",COUNT(A$8:A34)+1)</f>
        <v/>
      </c>
      <c r="B35" s="27" t="n"/>
      <c r="C35" s="28" t="n"/>
      <c r="D35" s="28" t="n"/>
      <c r="E35" s="29" t="n"/>
      <c r="F35" s="28" t="n"/>
      <c r="G35" s="30" t="n"/>
      <c r="H35" s="31" t="n"/>
      <c r="I35" s="32" t="n"/>
      <c r="J35" s="33" t="n"/>
      <c r="K35" s="32">
        <f>IF(I35="","",ROUND(I35*(1-J35),2))</f>
        <v/>
      </c>
      <c r="L35" s="32" t="n"/>
      <c r="M35" s="34">
        <f>IF(COUNT(G35,L35)=2,ROUND(G35*L35,2),"")</f>
        <v/>
      </c>
      <c r="N35" s="35">
        <f>IF(COUNT(G35,K35)=2,ROUND(G35*K35,2),"")</f>
        <v/>
      </c>
      <c r="O35" s="36">
        <f>IF(COUNT(M35,N35)=2,M35-N35,"")</f>
        <v/>
      </c>
      <c r="P35" s="37" t="n"/>
      <c r="Q35" s="37" t="n"/>
    </row>
    <row r="36" ht="45" customHeight="1">
      <c r="A36" s="26">
        <f>IF(C36="","",COUNT(A$8:A35)+1)</f>
        <v/>
      </c>
      <c r="B36" s="27" t="n"/>
      <c r="C36" s="28" t="n"/>
      <c r="D36" s="28" t="n"/>
      <c r="E36" s="29" t="n"/>
      <c r="F36" s="28" t="n"/>
      <c r="G36" s="30" t="n"/>
      <c r="H36" s="31" t="n"/>
      <c r="I36" s="32" t="n"/>
      <c r="J36" s="33" t="n"/>
      <c r="K36" s="32">
        <f>IF(I36="","",ROUND(I36*(1-J36),2))</f>
        <v/>
      </c>
      <c r="L36" s="32" t="n"/>
      <c r="M36" s="34">
        <f>IF(COUNT(G36,L36)=2,ROUND(G36*L36,2),"")</f>
        <v/>
      </c>
      <c r="N36" s="35">
        <f>IF(COUNT(G36,K36)=2,ROUND(G36*K36,2),"")</f>
        <v/>
      </c>
      <c r="O36" s="36">
        <f>IF(COUNT(M36,N36)=2,M36-N36,"")</f>
        <v/>
      </c>
      <c r="P36" s="37" t="n"/>
      <c r="Q36" s="37" t="n"/>
    </row>
    <row r="37" ht="45" customHeight="1">
      <c r="A37" s="26">
        <f>IF(C37="","",COUNT(A$8:A36)+1)</f>
        <v/>
      </c>
      <c r="B37" s="27" t="n"/>
      <c r="C37" s="28" t="n"/>
      <c r="D37" s="28" t="n"/>
      <c r="E37" s="29" t="n"/>
      <c r="F37" s="28" t="n"/>
      <c r="G37" s="30" t="n"/>
      <c r="H37" s="31" t="n"/>
      <c r="I37" s="32" t="n"/>
      <c r="J37" s="33" t="n"/>
      <c r="K37" s="32">
        <f>IF(I37="","",ROUND(I37*(1-J37),2))</f>
        <v/>
      </c>
      <c r="L37" s="32" t="n"/>
      <c r="M37" s="34">
        <f>IF(COUNT(G37,L37)=2,ROUND(G37*L37,2),"")</f>
        <v/>
      </c>
      <c r="N37" s="35">
        <f>IF(COUNT(G37,K37)=2,ROUND(G37*K37,2),"")</f>
        <v/>
      </c>
      <c r="O37" s="36">
        <f>IF(COUNT(M37,N37)=2,M37-N37,"")</f>
        <v/>
      </c>
      <c r="P37" s="37" t="n"/>
      <c r="Q37" s="37" t="n"/>
    </row>
    <row r="38" ht="45" customHeight="1">
      <c r="A38" s="26">
        <f>IF(C38="","",COUNT(A$8:A37)+1)</f>
        <v/>
      </c>
      <c r="B38" s="27" t="n"/>
      <c r="C38" s="28" t="n"/>
      <c r="D38" s="28" t="n"/>
      <c r="E38" s="29" t="n"/>
      <c r="F38" s="28" t="n"/>
      <c r="G38" s="30" t="n"/>
      <c r="H38" s="31" t="n"/>
      <c r="I38" s="32" t="n"/>
      <c r="J38" s="33" t="n"/>
      <c r="K38" s="32">
        <f>IF(I38="","",ROUND(I38*(1-J38),2))</f>
        <v/>
      </c>
      <c r="L38" s="32" t="n"/>
      <c r="M38" s="34">
        <f>IF(COUNT(G38,L38)=2,ROUND(G38*L38,2),"")</f>
        <v/>
      </c>
      <c r="N38" s="35">
        <f>IF(COUNT(G38,K38)=2,ROUND(G38*K38,2),"")</f>
        <v/>
      </c>
      <c r="O38" s="36">
        <f>IF(COUNT(M38,N38)=2,M38-N38,"")</f>
        <v/>
      </c>
      <c r="P38" s="37" t="n"/>
      <c r="Q38" s="37" t="n"/>
    </row>
    <row r="39" ht="45" customHeight="1">
      <c r="A39" s="26">
        <f>IF(C39="","",COUNT(A$8:A38)+1)</f>
        <v/>
      </c>
      <c r="B39" s="27" t="n"/>
      <c r="C39" s="28" t="n"/>
      <c r="D39" s="28" t="n"/>
      <c r="E39" s="29" t="n"/>
      <c r="F39" s="28" t="n"/>
      <c r="G39" s="30" t="n"/>
      <c r="H39" s="31" t="n"/>
      <c r="I39" s="32" t="n"/>
      <c r="J39" s="33" t="n"/>
      <c r="K39" s="32">
        <f>IF(I39="","",ROUND(I39*(1-J39),2))</f>
        <v/>
      </c>
      <c r="L39" s="32" t="n"/>
      <c r="M39" s="34">
        <f>IF(COUNT(G39,L39)=2,ROUND(G39*L39,2),"")</f>
        <v/>
      </c>
      <c r="N39" s="35">
        <f>IF(COUNT(G39,K39)=2,ROUND(G39*K39,2),"")</f>
        <v/>
      </c>
      <c r="O39" s="36">
        <f>IF(COUNT(M39,N39)=2,M39-N39,"")</f>
        <v/>
      </c>
      <c r="P39" s="37" t="n"/>
      <c r="Q39" s="37" t="n"/>
    </row>
    <row r="40" ht="45" customHeight="1">
      <c r="A40" s="26">
        <f>IF(C40="","",COUNT(A$8:A39)+1)</f>
        <v/>
      </c>
      <c r="B40" s="27" t="n"/>
      <c r="C40" s="28" t="n"/>
      <c r="D40" s="28" t="n"/>
      <c r="E40" s="29" t="n"/>
      <c r="F40" s="28" t="n"/>
      <c r="G40" s="30" t="n"/>
      <c r="H40" s="31" t="n"/>
      <c r="I40" s="32" t="n"/>
      <c r="J40" s="33" t="n"/>
      <c r="K40" s="32">
        <f>IF(I40="","",ROUND(I40*(1-J40),2))</f>
        <v/>
      </c>
      <c r="L40" s="32" t="n"/>
      <c r="M40" s="34">
        <f>IF(COUNT(G40,L40)=2,ROUND(G40*L40,2),"")</f>
        <v/>
      </c>
      <c r="N40" s="35">
        <f>IF(COUNT(G40,K40)=2,ROUND(G40*K40,2),"")</f>
        <v/>
      </c>
      <c r="O40" s="36">
        <f>IF(COUNT(M40,N40)=2,M40-N40,"")</f>
        <v/>
      </c>
      <c r="P40" s="37" t="n"/>
      <c r="Q40" s="37" t="n"/>
    </row>
    <row r="41" ht="45" customHeight="1">
      <c r="A41" s="26">
        <f>IF(C41="","",COUNT(A$8:A40)+1)</f>
        <v/>
      </c>
      <c r="B41" s="27" t="n"/>
      <c r="C41" s="28" t="n"/>
      <c r="D41" s="28" t="n"/>
      <c r="E41" s="29" t="n"/>
      <c r="F41" s="28" t="n"/>
      <c r="G41" s="30" t="n"/>
      <c r="H41" s="31" t="n"/>
      <c r="I41" s="32" t="n"/>
      <c r="J41" s="33" t="n"/>
      <c r="K41" s="32">
        <f>IF(I41="","",ROUND(I41*(1-J41),2))</f>
        <v/>
      </c>
      <c r="L41" s="32" t="n"/>
      <c r="M41" s="34">
        <f>IF(COUNT(G41,L41)=2,ROUND(G41*L41,2),"")</f>
        <v/>
      </c>
      <c r="N41" s="35">
        <f>IF(COUNT(G41,K41)=2,ROUND(G41*K41,2),"")</f>
        <v/>
      </c>
      <c r="O41" s="36">
        <f>IF(COUNT(M41,N41)=2,M41-N41,"")</f>
        <v/>
      </c>
      <c r="P41" s="37" t="n"/>
      <c r="Q41" s="37" t="n"/>
    </row>
    <row r="42" ht="22" customHeight="1">
      <c r="A42" s="38" t="n"/>
      <c r="B42" s="38" t="n"/>
      <c r="C42" s="39" t="inlineStr">
        <is>
          <t>Итого: Отделочные материалы</t>
        </is>
      </c>
      <c r="D42" s="38" t="n"/>
      <c r="E42" s="38" t="n"/>
      <c r="F42" s="38" t="n"/>
      <c r="G42" s="38" t="n"/>
      <c r="H42" s="38" t="n"/>
      <c r="I42" s="38" t="n"/>
      <c r="J42" s="38" t="n"/>
      <c r="K42" s="38" t="n"/>
      <c r="L42" s="38" t="n"/>
      <c r="M42" s="40">
        <f>SUM(M34:M41)</f>
        <v/>
      </c>
      <c r="N42" s="40">
        <f>SUM(N34:N41)</f>
        <v/>
      </c>
      <c r="O42" s="41">
        <f>SUM(O34:O41)</f>
        <v/>
      </c>
      <c r="P42" s="38" t="n"/>
      <c r="Q42" s="38" t="n"/>
    </row>
    <row r="43" ht="24" customHeight="1">
      <c r="A43" s="12" t="inlineStr">
        <is>
          <t>Двери</t>
        </is>
      </c>
      <c r="B43" s="13" t="n"/>
      <c r="C43" s="13" t="n"/>
      <c r="D43" s="13" t="n"/>
      <c r="E43" s="13" t="n"/>
      <c r="F43" s="13" t="n"/>
      <c r="G43" s="13" t="n"/>
      <c r="H43" s="13" t="n"/>
      <c r="I43" s="13" t="n"/>
      <c r="J43" s="13" t="n"/>
      <c r="K43" s="13" t="n"/>
      <c r="L43" s="13" t="n"/>
      <c r="M43" s="13" t="n"/>
      <c r="N43" s="13" t="n"/>
      <c r="O43" s="13" t="n"/>
      <c r="P43" s="13" t="n"/>
      <c r="Q43" s="13" t="n"/>
    </row>
    <row r="44" ht="45" customHeight="1">
      <c r="A44" s="26">
        <f>IF(C44="","",COUNT(A$8:A43)+1)</f>
        <v/>
      </c>
      <c r="B44" s="27" t="n"/>
      <c r="C44" s="28" t="n"/>
      <c r="D44" s="28" t="n"/>
      <c r="E44" s="29" t="n"/>
      <c r="F44" s="28" t="n"/>
      <c r="G44" s="30" t="n"/>
      <c r="H44" s="31" t="n"/>
      <c r="I44" s="32" t="n"/>
      <c r="J44" s="33" t="n"/>
      <c r="K44" s="32">
        <f>IF(I44="","",ROUND(I44*(1-J44),2))</f>
        <v/>
      </c>
      <c r="L44" s="32" t="n"/>
      <c r="M44" s="34">
        <f>IF(COUNT(G44,L44)=2,ROUND(G44*L44,2),"")</f>
        <v/>
      </c>
      <c r="N44" s="35">
        <f>IF(COUNT(G44,K44)=2,ROUND(G44*K44,2),"")</f>
        <v/>
      </c>
      <c r="O44" s="36">
        <f>IF(COUNT(M44,N44)=2,M44-N44,"")</f>
        <v/>
      </c>
      <c r="P44" s="37" t="n"/>
      <c r="Q44" s="37" t="n"/>
    </row>
    <row r="45" ht="45" customHeight="1">
      <c r="A45" s="26">
        <f>IF(C45="","",COUNT(A$8:A44)+1)</f>
        <v/>
      </c>
      <c r="B45" s="27" t="n"/>
      <c r="C45" s="28" t="n"/>
      <c r="D45" s="28" t="n"/>
      <c r="E45" s="29" t="n"/>
      <c r="F45" s="28" t="n"/>
      <c r="G45" s="30" t="n"/>
      <c r="H45" s="31" t="n"/>
      <c r="I45" s="32" t="n"/>
      <c r="J45" s="33" t="n"/>
      <c r="K45" s="32">
        <f>IF(I45="","",ROUND(I45*(1-J45),2))</f>
        <v/>
      </c>
      <c r="L45" s="32" t="n"/>
      <c r="M45" s="34">
        <f>IF(COUNT(G45,L45)=2,ROUND(G45*L45,2),"")</f>
        <v/>
      </c>
      <c r="N45" s="35">
        <f>IF(COUNT(G45,K45)=2,ROUND(G45*K45,2),"")</f>
        <v/>
      </c>
      <c r="O45" s="36">
        <f>IF(COUNT(M45,N45)=2,M45-N45,"")</f>
        <v/>
      </c>
      <c r="P45" s="37" t="n"/>
      <c r="Q45" s="37" t="n"/>
    </row>
    <row r="46" ht="45" customHeight="1">
      <c r="A46" s="26">
        <f>IF(C46="","",COUNT(A$8:A45)+1)</f>
        <v/>
      </c>
      <c r="B46" s="27" t="n"/>
      <c r="C46" s="28" t="n"/>
      <c r="D46" s="28" t="n"/>
      <c r="E46" s="29" t="n"/>
      <c r="F46" s="28" t="n"/>
      <c r="G46" s="30" t="n"/>
      <c r="H46" s="31" t="n"/>
      <c r="I46" s="32" t="n"/>
      <c r="J46" s="33" t="n"/>
      <c r="K46" s="32">
        <f>IF(I46="","",ROUND(I46*(1-J46),2))</f>
        <v/>
      </c>
      <c r="L46" s="32" t="n"/>
      <c r="M46" s="34">
        <f>IF(COUNT(G46,L46)=2,ROUND(G46*L46,2),"")</f>
        <v/>
      </c>
      <c r="N46" s="35">
        <f>IF(COUNT(G46,K46)=2,ROUND(G46*K46,2),"")</f>
        <v/>
      </c>
      <c r="O46" s="36">
        <f>IF(COUNT(M46,N46)=2,M46-N46,"")</f>
        <v/>
      </c>
      <c r="P46" s="37" t="n"/>
      <c r="Q46" s="37" t="n"/>
    </row>
    <row r="47" ht="45" customHeight="1">
      <c r="A47" s="26">
        <f>IF(C47="","",COUNT(A$8:A46)+1)</f>
        <v/>
      </c>
      <c r="B47" s="27" t="n"/>
      <c r="C47" s="28" t="n"/>
      <c r="D47" s="28" t="n"/>
      <c r="E47" s="29" t="n"/>
      <c r="F47" s="28" t="n"/>
      <c r="G47" s="30" t="n"/>
      <c r="H47" s="31" t="n"/>
      <c r="I47" s="32" t="n"/>
      <c r="J47" s="33" t="n"/>
      <c r="K47" s="32">
        <f>IF(I47="","",ROUND(I47*(1-J47),2))</f>
        <v/>
      </c>
      <c r="L47" s="32" t="n"/>
      <c r="M47" s="34">
        <f>IF(COUNT(G47,L47)=2,ROUND(G47*L47,2),"")</f>
        <v/>
      </c>
      <c r="N47" s="35">
        <f>IF(COUNT(G47,K47)=2,ROUND(G47*K47,2),"")</f>
        <v/>
      </c>
      <c r="O47" s="36">
        <f>IF(COUNT(M47,N47)=2,M47-N47,"")</f>
        <v/>
      </c>
      <c r="P47" s="37" t="n"/>
      <c r="Q47" s="37" t="n"/>
    </row>
    <row r="48" ht="22" customHeight="1">
      <c r="A48" s="38" t="n"/>
      <c r="B48" s="38" t="n"/>
      <c r="C48" s="39" t="inlineStr">
        <is>
          <t>Итого: Двери</t>
        </is>
      </c>
      <c r="D48" s="38" t="n"/>
      <c r="E48" s="38" t="n"/>
      <c r="F48" s="38" t="n"/>
      <c r="G48" s="38" t="n"/>
      <c r="H48" s="38" t="n"/>
      <c r="I48" s="38" t="n"/>
      <c r="J48" s="38" t="n"/>
      <c r="K48" s="38" t="n"/>
      <c r="L48" s="38" t="n"/>
      <c r="M48" s="40">
        <f>SUM(M44:M47)</f>
        <v/>
      </c>
      <c r="N48" s="40">
        <f>SUM(N44:N47)</f>
        <v/>
      </c>
      <c r="O48" s="41">
        <f>SUM(O44:O47)</f>
        <v/>
      </c>
      <c r="P48" s="38" t="n"/>
      <c r="Q48" s="38" t="n"/>
    </row>
    <row r="49" ht="24" customHeight="1">
      <c r="A49" s="12" t="inlineStr">
        <is>
          <t>Текстиль и декор</t>
        </is>
      </c>
      <c r="B49" s="13" t="n"/>
      <c r="C49" s="13" t="n"/>
      <c r="D49" s="13" t="n"/>
      <c r="E49" s="13" t="n"/>
      <c r="F49" s="13" t="n"/>
      <c r="G49" s="13" t="n"/>
      <c r="H49" s="13" t="n"/>
      <c r="I49" s="13" t="n"/>
      <c r="J49" s="13" t="n"/>
      <c r="K49" s="13" t="n"/>
      <c r="L49" s="13" t="n"/>
      <c r="M49" s="13" t="n"/>
      <c r="N49" s="13" t="n"/>
      <c r="O49" s="13" t="n"/>
      <c r="P49" s="13" t="n"/>
      <c r="Q49" s="13" t="n"/>
    </row>
    <row r="50" ht="45" customHeight="1">
      <c r="A50" s="26">
        <f>IF(C50="","",COUNT(A$8:A49)+1)</f>
        <v/>
      </c>
      <c r="B50" s="27" t="n"/>
      <c r="C50" s="28" t="n"/>
      <c r="D50" s="28" t="n"/>
      <c r="E50" s="29" t="n"/>
      <c r="F50" s="28" t="n"/>
      <c r="G50" s="30" t="n"/>
      <c r="H50" s="31" t="n"/>
      <c r="I50" s="32" t="n"/>
      <c r="J50" s="33" t="n"/>
      <c r="K50" s="32">
        <f>IF(I50="","",ROUND(I50*(1-J50),2))</f>
        <v/>
      </c>
      <c r="L50" s="32" t="n"/>
      <c r="M50" s="34">
        <f>IF(COUNT(G50,L50)=2,ROUND(G50*L50,2),"")</f>
        <v/>
      </c>
      <c r="N50" s="35">
        <f>IF(COUNT(G50,K50)=2,ROUND(G50*K50,2),"")</f>
        <v/>
      </c>
      <c r="O50" s="36">
        <f>IF(COUNT(M50,N50)=2,M50-N50,"")</f>
        <v/>
      </c>
      <c r="P50" s="37" t="n"/>
      <c r="Q50" s="37" t="n"/>
    </row>
    <row r="51" ht="45" customHeight="1">
      <c r="A51" s="26">
        <f>IF(C51="","",COUNT(A$8:A50)+1)</f>
        <v/>
      </c>
      <c r="B51" s="27" t="n"/>
      <c r="C51" s="28" t="n"/>
      <c r="D51" s="28" t="n"/>
      <c r="E51" s="29" t="n"/>
      <c r="F51" s="28" t="n"/>
      <c r="G51" s="30" t="n"/>
      <c r="H51" s="31" t="n"/>
      <c r="I51" s="32" t="n"/>
      <c r="J51" s="33" t="n"/>
      <c r="K51" s="32">
        <f>IF(I51="","",ROUND(I51*(1-J51),2))</f>
        <v/>
      </c>
      <c r="L51" s="32" t="n"/>
      <c r="M51" s="34">
        <f>IF(COUNT(G51,L51)=2,ROUND(G51*L51,2),"")</f>
        <v/>
      </c>
      <c r="N51" s="35">
        <f>IF(COUNT(G51,K51)=2,ROUND(G51*K51,2),"")</f>
        <v/>
      </c>
      <c r="O51" s="36">
        <f>IF(COUNT(M51,N51)=2,M51-N51,"")</f>
        <v/>
      </c>
      <c r="P51" s="37" t="n"/>
      <c r="Q51" s="37" t="n"/>
    </row>
    <row r="52" ht="45" customHeight="1">
      <c r="A52" s="26">
        <f>IF(C52="","",COUNT(A$8:A51)+1)</f>
        <v/>
      </c>
      <c r="B52" s="27" t="n"/>
      <c r="C52" s="28" t="n"/>
      <c r="D52" s="28" t="n"/>
      <c r="E52" s="29" t="n"/>
      <c r="F52" s="28" t="n"/>
      <c r="G52" s="30" t="n"/>
      <c r="H52" s="31" t="n"/>
      <c r="I52" s="32" t="n"/>
      <c r="J52" s="33" t="n"/>
      <c r="K52" s="32">
        <f>IF(I52="","",ROUND(I52*(1-J52),2))</f>
        <v/>
      </c>
      <c r="L52" s="32" t="n"/>
      <c r="M52" s="34">
        <f>IF(COUNT(G52,L52)=2,ROUND(G52*L52,2),"")</f>
        <v/>
      </c>
      <c r="N52" s="35">
        <f>IF(COUNT(G52,K52)=2,ROUND(G52*K52,2),"")</f>
        <v/>
      </c>
      <c r="O52" s="36">
        <f>IF(COUNT(M52,N52)=2,M52-N52,"")</f>
        <v/>
      </c>
      <c r="P52" s="37" t="n"/>
      <c r="Q52" s="37" t="n"/>
    </row>
    <row r="53" ht="45" customHeight="1">
      <c r="A53" s="26">
        <f>IF(C53="","",COUNT(A$8:A52)+1)</f>
        <v/>
      </c>
      <c r="B53" s="27" t="n"/>
      <c r="C53" s="28" t="n"/>
      <c r="D53" s="28" t="n"/>
      <c r="E53" s="29" t="n"/>
      <c r="F53" s="28" t="n"/>
      <c r="G53" s="30" t="n"/>
      <c r="H53" s="31" t="n"/>
      <c r="I53" s="32" t="n"/>
      <c r="J53" s="33" t="n"/>
      <c r="K53" s="32">
        <f>IF(I53="","",ROUND(I53*(1-J53),2))</f>
        <v/>
      </c>
      <c r="L53" s="32" t="n"/>
      <c r="M53" s="34">
        <f>IF(COUNT(G53,L53)=2,ROUND(G53*L53,2),"")</f>
        <v/>
      </c>
      <c r="N53" s="35">
        <f>IF(COUNT(G53,K53)=2,ROUND(G53*K53,2),"")</f>
        <v/>
      </c>
      <c r="O53" s="36">
        <f>IF(COUNT(M53,N53)=2,M53-N53,"")</f>
        <v/>
      </c>
      <c r="P53" s="37" t="n"/>
      <c r="Q53" s="37" t="n"/>
    </row>
    <row r="54" ht="45" customHeight="1">
      <c r="A54" s="26">
        <f>IF(C54="","",COUNT(A$8:A53)+1)</f>
        <v/>
      </c>
      <c r="B54" s="27" t="n"/>
      <c r="C54" s="28" t="n"/>
      <c r="D54" s="28" t="n"/>
      <c r="E54" s="29" t="n"/>
      <c r="F54" s="28" t="n"/>
      <c r="G54" s="30" t="n"/>
      <c r="H54" s="31" t="n"/>
      <c r="I54" s="32" t="n"/>
      <c r="J54" s="33" t="n"/>
      <c r="K54" s="32">
        <f>IF(I54="","",ROUND(I54*(1-J54),2))</f>
        <v/>
      </c>
      <c r="L54" s="32" t="n"/>
      <c r="M54" s="34">
        <f>IF(COUNT(G54,L54)=2,ROUND(G54*L54,2),"")</f>
        <v/>
      </c>
      <c r="N54" s="35">
        <f>IF(COUNT(G54,K54)=2,ROUND(G54*K54,2),"")</f>
        <v/>
      </c>
      <c r="O54" s="36">
        <f>IF(COUNT(M54,N54)=2,M54-N54,"")</f>
        <v/>
      </c>
      <c r="P54" s="37" t="n"/>
      <c r="Q54" s="37" t="n"/>
    </row>
    <row r="55" ht="22" customHeight="1">
      <c r="A55" s="38" t="n"/>
      <c r="B55" s="38" t="n"/>
      <c r="C55" s="39" t="inlineStr">
        <is>
          <t>Итого: Текстиль и декор</t>
        </is>
      </c>
      <c r="D55" s="38" t="n"/>
      <c r="E55" s="38" t="n"/>
      <c r="F55" s="38" t="n"/>
      <c r="G55" s="38" t="n"/>
      <c r="H55" s="38" t="n"/>
      <c r="I55" s="38" t="n"/>
      <c r="J55" s="38" t="n"/>
      <c r="K55" s="38" t="n"/>
      <c r="L55" s="38" t="n"/>
      <c r="M55" s="40">
        <f>SUM(M50:M54)</f>
        <v/>
      </c>
      <c r="N55" s="40">
        <f>SUM(N50:N54)</f>
        <v/>
      </c>
      <c r="O55" s="41">
        <f>SUM(O50:O54)</f>
        <v/>
      </c>
      <c r="P55" s="38" t="n"/>
      <c r="Q55" s="38" t="n"/>
    </row>
    <row r="56" ht="10" customHeight="1"/>
    <row r="57" ht="30" customHeight="1">
      <c r="A57" s="42" t="n"/>
      <c r="B57" s="42" t="n"/>
      <c r="C57" s="43" t="inlineStr">
        <is>
          <t>ИТОГО ПО ПРОЕКТУ</t>
        </is>
      </c>
      <c r="D57" s="42" t="n"/>
      <c r="E57" s="42" t="n"/>
      <c r="F57" s="42" t="n"/>
      <c r="G57" s="42" t="n"/>
      <c r="H57" s="42" t="n"/>
      <c r="I57" s="42" t="n"/>
      <c r="J57" s="42" t="n"/>
      <c r="K57" s="42" t="n"/>
      <c r="L57" s="42" t="n"/>
      <c r="M57" s="44">
        <f>SUMIF($C$9:$C$56,"Итого:*",M$9:M$56)</f>
        <v/>
      </c>
      <c r="N57" s="44">
        <f>SUMIF($C$9:$C$56,"Итого:*",N$9:N$56)</f>
        <v/>
      </c>
      <c r="O57" s="44">
        <f>SUMIF($C$9:$C$56,"Итого:*",O$9:O$56)</f>
        <v/>
      </c>
      <c r="P57" s="42" t="n"/>
      <c r="Q57" s="42" t="n"/>
    </row>
  </sheetData>
  <mergeCells count="1">
    <mergeCell ref="A6:Q6"/>
  </mergeCells>
  <dataValidations count="2">
    <dataValidation sqref="H10 H11 H12 H13 H14 H15 H16 H17 H20 H21 H22 H23 H24 H27 H28 H29 H30 H31 H34 H35 H36 H37 H38 H39 H40 H41 H44 H45 H46 H47 H50 H51 H52 H53 H54" showDropDown="0" showInputMessage="0" showErrorMessage="0" allowBlank="1" type="list" errorStyle="information">
      <formula1>"шт,м²,м.п.,упак.,рулон,компл."</formula1>
    </dataValidation>
    <dataValidation sqref="J10 J11 J12 J13 J14 J15 J16 J17 J20 J21 J22 J23 J24 J27 J28 J29 J30 J31 J34 J35 J36 J37 J38 J39 J40 J41 J44 J45 J46 J47 J50 J51 J52 J53 J54" showDropDown="0" showInputMessage="0" showErrorMessage="0" allowBlank="1" errorTitle="Скидка" error="Впишите скидку в процентах, например 10%." type="decimal" operator="between">
      <formula1>0</formula1>
      <formula2>1</formula2>
    </dataValidation>
  </dataValidations>
  <printOptions horizontalCentered="1"/>
  <pageMargins left="0.39" right="0.39" top="0.59" bottom="0.59" header="0.5" footer="0.5"/>
  <pageSetup orientation="landscape" paperSize="9" fitToHeight="0" fitToWidth="1"/>
</worksheet>
</file>

<file path=xl/worksheets/sheet2.xml><?xml version="1.0" encoding="utf-8"?>
<worksheet xmlns="http://schemas.openxmlformats.org/spreadsheetml/2006/main">
  <sheetPr>
    <tabColor rgb="000E6A61"/>
    <outlinePr summaryBelow="1" summaryRight="1"/>
    <pageSetUpPr fitToPage="1"/>
  </sheetPr>
  <dimension ref="A1:L458"/>
  <sheetViews>
    <sheetView showGridLines="0" zoomScale="100" workbookViewId="0">
      <pane xSplit="3" ySplit="8" topLeftCell="D9" activePane="bottomRight" state="frozen"/>
      <selection pane="topRight"/>
      <selection pane="bottomLeft"/>
      <selection pane="bottomRight" activeCell="A1" sqref="A1"/>
    </sheetView>
  </sheetViews>
  <sheetFormatPr baseColWidth="8" defaultRowHeight="15"/>
  <cols>
    <col width="5" customWidth="1" min="1" max="1"/>
    <col width="14" customWidth="1" min="2" max="2"/>
    <col width="40" customWidth="1" min="3" max="3"/>
    <col width="16" customWidth="1" min="4" max="4"/>
    <col width="15" customWidth="1" min="5" max="5"/>
    <col width="14" customWidth="1" min="6" max="6"/>
    <col width="9" customWidth="1" min="7" max="7"/>
    <col width="8" customWidth="1" min="8" max="8"/>
    <col width="15" customWidth="1" min="9" max="9"/>
    <col width="16" customWidth="1" min="10" max="10"/>
    <col width="18" customWidth="1" min="11" max="11"/>
    <col width="30" customWidth="1" min="12" max="12"/>
  </cols>
  <sheetData>
    <row r="1" ht="6" customHeight="1">
      <c r="A1" s="1" t="n"/>
      <c r="B1" s="1" t="n"/>
      <c r="C1" s="1" t="n"/>
      <c r="D1" s="1" t="n"/>
      <c r="E1" s="1" t="n"/>
      <c r="F1" s="1" t="n"/>
      <c r="G1" s="1" t="n"/>
      <c r="H1" s="1" t="n"/>
      <c r="I1" s="1" t="n"/>
      <c r="J1" s="1" t="n"/>
      <c r="K1" s="1" t="n"/>
      <c r="L1" s="1" t="n"/>
    </row>
    <row r="2" ht="18" customHeight="1">
      <c r="A2" s="2" t="inlineStr">
        <is>
          <t>СПЕЦИФИКАЦИЯ</t>
        </is>
      </c>
      <c r="B2" s="1" t="n"/>
      <c r="C2" s="1" t="n"/>
      <c r="D2" s="1" t="n"/>
      <c r="E2" s="1" t="n"/>
      <c r="F2" s="1" t="n"/>
      <c r="G2" s="1" t="n"/>
      <c r="H2" s="1" t="n"/>
      <c r="I2" s="1" t="n"/>
      <c r="J2" s="1" t="n"/>
      <c r="K2" s="1" t="n"/>
      <c r="L2" s="3" t="inlineStr">
        <is>
          <t>сделано в Реалдизе</t>
        </is>
      </c>
    </row>
    <row r="3" ht="34" customHeight="1">
      <c r="A3" s="4">
        <f>IF(INDEX('С закупкой'!$A:$A,3)="","",INDEX('С закупкой'!$A:$A,3))</f>
        <v/>
      </c>
      <c r="B3" s="1" t="n"/>
      <c r="C3" s="1" t="n"/>
      <c r="D3" s="1" t="n"/>
      <c r="E3" s="1" t="n"/>
      <c r="F3" s="1" t="n"/>
      <c r="G3" s="1" t="n"/>
      <c r="H3" s="1" t="n"/>
      <c r="I3" s="1" t="n"/>
      <c r="J3" s="1" t="n"/>
      <c r="K3" s="1" t="n"/>
      <c r="L3" s="1" t="n"/>
    </row>
    <row r="4" ht="18" customHeight="1">
      <c r="A4" s="5">
        <f>IF(INDEX('С закупкой'!$A:$A,4)="","",INDEX('С закупкой'!$A:$A,4))</f>
        <v/>
      </c>
      <c r="B4" s="1" t="n"/>
      <c r="C4" s="1" t="n"/>
      <c r="D4" s="1" t="n"/>
      <c r="E4" s="1" t="n"/>
      <c r="F4" s="1" t="n"/>
      <c r="G4" s="1" t="n"/>
      <c r="H4" s="1" t="n"/>
      <c r="I4" s="1" t="n"/>
      <c r="J4" s="1" t="n"/>
      <c r="K4" s="1" t="n"/>
      <c r="L4" s="1" t="n"/>
    </row>
    <row r="5" ht="8" customHeight="1">
      <c r="A5" s="6" t="n"/>
      <c r="B5" s="6" t="n"/>
      <c r="C5" s="6" t="n"/>
      <c r="D5" s="6" t="n"/>
      <c r="E5" s="6" t="n"/>
      <c r="F5" s="6" t="n"/>
      <c r="G5" s="6" t="n"/>
      <c r="H5" s="6" t="n"/>
      <c r="I5" s="6" t="n"/>
      <c r="J5" s="6" t="n"/>
      <c r="K5" s="6" t="n"/>
      <c r="L5" s="6" t="n"/>
    </row>
    <row r="6" ht="30" customHeight="1">
      <c r="A6" s="45" t="inlineStr">
        <is>
          <t>Цены указаны по данным магазинов и производителей на дату составления и могут измениться. Сроки поставки ориентировочные.</t>
        </is>
      </c>
    </row>
    <row r="7" ht="24" customHeight="1">
      <c r="A7" s="46">
        <f>IF(IFERROR(LOOKUP(2,1/('С закупкой'!$C$1:$C$5000&lt;&gt;""),ROW('С закупкой'!$C$1:$C$5000)),0)-ROW('С закупкой'!$A$8)&gt;449,"ВНИМАНИЕ: на листе «С закупкой» больше строк, чем показано здесь (лист рассчитан на 449). Лишние позиции в этот лист не попадут — удалите пустые строки на листе «С закупкой» или скопируйте последние строки этого листа вниз.","")</f>
        <v/>
      </c>
    </row>
    <row r="8" ht="28" customHeight="1">
      <c r="A8" s="9" t="inlineStr">
        <is>
          <t>№</t>
        </is>
      </c>
      <c r="B8" s="10" t="inlineStr">
        <is>
          <t>ФОТО</t>
        </is>
      </c>
      <c r="C8" s="10" t="inlineStr">
        <is>
          <t>НАИМЕНОВАНИЕ</t>
        </is>
      </c>
      <c r="D8" s="10" t="inlineStr">
        <is>
          <t>БРЕНД</t>
        </is>
      </c>
      <c r="E8" s="10" t="inlineStr">
        <is>
          <t>АРТИКУЛ</t>
        </is>
      </c>
      <c r="F8" s="10" t="inlineStr">
        <is>
          <t>КОМНАТА</t>
        </is>
      </c>
      <c r="G8" s="11" t="inlineStr">
        <is>
          <t>КОЛ-ВО</t>
        </is>
      </c>
      <c r="H8" s="10" t="inlineStr">
        <is>
          <t>ЕД.</t>
        </is>
      </c>
      <c r="I8" s="11" t="inlineStr">
        <is>
          <t>ЦЕНА</t>
        </is>
      </c>
      <c r="J8" s="11" t="inlineStr">
        <is>
          <t>СУММА</t>
        </is>
      </c>
      <c r="K8" s="10" t="inlineStr">
        <is>
          <t>ПОСТАВКА</t>
        </is>
      </c>
      <c r="L8" s="10" t="inlineStr">
        <is>
          <t>ПРИМЕЧАНИЕ</t>
        </is>
      </c>
    </row>
    <row r="9" ht="36" customHeight="1">
      <c r="A9" s="47">
        <f>IF(ISNA(MATCH("№",'С закупкой'!$A$8:$Z$8,0)),"!",IF(ISNUMBER(INDEX('С закупкой'!$A:$Z,ROW()-ROW($A$8)+ROW('С закупкой'!$A$8),MATCH("№",'С закупкой'!$A$8:$Z$8,0))),INDEX('С закупкой'!$A:$Z,ROW()-ROW($A$8)+ROW('С закупкой'!$A$8),MATCH("№",'С закупкой'!$A$8:$Z$8,0)),""))</f>
        <v/>
      </c>
      <c r="B9" s="48">
        <f>IF(ISBLANK(INDEX('С закупкой'!$A:$Z,ROW()-ROW($A$8)+ROW('С закупкой'!$A$8),MATCH("Фото",'С закупкой'!$A$8:$Z$8,0))),"",INDEX('С закупкой'!$A:$Z,ROW()-ROW($A$8)+ROW('С закупкой'!$A$8),MATCH("Фото",'С закупкой'!$A$8:$Z$8,0)))</f>
        <v/>
      </c>
      <c r="C9" s="49">
        <f>IF(INDEX('С закупкой'!$A:$Z,ROW()-ROW($A$8)+ROW('С закупкой'!$A$8),MATCH("Наименование",'С закупкой'!$A$8:$Z$8,0))&lt;&gt;"",INDEX('С закупкой'!$A:$Z,ROW()-ROW($A$8)+ROW('С закупкой'!$A$8),MATCH("Наименование",'С закупкой'!$A$8:$Z$8,0)),IF(ISTEXT(INDEX('С закупкой'!$A:$Z,ROW()-ROW($A$8)+ROW('С закупкой'!$A$8),MATCH("№",'С закупкой'!$A$8:$Z$8,0))),INDEX('С закупкой'!$A:$Z,ROW()-ROW($A$8)+ROW('С закупкой'!$A$8),MATCH("№",'С закупкой'!$A$8:$Z$8,0)),""))</f>
        <v/>
      </c>
      <c r="D9" s="49">
        <f>IF(INDEX('С закупкой'!$A:$Z,ROW()-ROW($A$8)+ROW('С закупкой'!$A$8),MATCH("Бренд",'С закупкой'!$A$8:$Z$8,0))="","",INDEX('С закупкой'!$A:$Z,ROW()-ROW($A$8)+ROW('С закупкой'!$A$8),MATCH("Бренд",'С закупкой'!$A$8:$Z$8,0)))</f>
        <v/>
      </c>
      <c r="E9" s="50">
        <f>IF(INDEX('С закупкой'!$A:$Z,ROW()-ROW($A$8)+ROW('С закупкой'!$A$8),MATCH("Артикул",'С закупкой'!$A$8:$Z$8,0))="","",INDEX('С закупкой'!$A:$Z,ROW()-ROW($A$8)+ROW('С закупкой'!$A$8),MATCH("Артикул",'С закупкой'!$A$8:$Z$8,0)))</f>
        <v/>
      </c>
      <c r="F9" s="49">
        <f>IF(INDEX('С закупкой'!$A:$Z,ROW()-ROW($A$8)+ROW('С закупкой'!$A$8),MATCH("Комната",'С закупкой'!$A$8:$Z$8,0))="","",INDEX('С закупкой'!$A:$Z,ROW()-ROW($A$8)+ROW('С закупкой'!$A$8),MATCH("Комната",'С закупкой'!$A$8:$Z$8,0)))</f>
        <v/>
      </c>
      <c r="G9" s="51">
        <f>IF(INDEX('С закупкой'!$A:$Z,ROW()-ROW($A$8)+ROW('С закупкой'!$A$8),MATCH("Кол-во",'С закупкой'!$A$8:$Z$8,0))="","",INDEX('С закупкой'!$A:$Z,ROW()-ROW($A$8)+ROW('С закупкой'!$A$8),MATCH("Кол-во",'С закупкой'!$A$8:$Z$8,0)))</f>
        <v/>
      </c>
      <c r="H9" s="52">
        <f>IF(INDEX('С закупкой'!$A:$Z,ROW()-ROW($A$8)+ROW('С закупкой'!$A$8),MATCH("Ед.",'С закупкой'!$A$8:$Z$8,0))="","",INDEX('С закупкой'!$A:$Z,ROW()-ROW($A$8)+ROW('С закупкой'!$A$8),MATCH("Ед.",'С закупкой'!$A$8:$Z$8,0)))</f>
        <v/>
      </c>
      <c r="I9" s="53">
        <f>IF(INDEX('С закупкой'!$A:$Z,ROW()-ROW($A$8)+ROW('С закупкой'!$A$8),MATCH("Клиенту за ед.",'С закупкой'!$A$8:$Z$8,0))="","",INDEX('С закупкой'!$A:$Z,ROW()-ROW($A$8)+ROW('С закупкой'!$A$8),MATCH("Клиенту за ед.",'С закупкой'!$A$8:$Z$8,0)))</f>
        <v/>
      </c>
      <c r="J9" s="54">
        <f>IF(LEFT($C9,6)="Итого:",SUM(J$8:J8)-2*SUMIF($C$8:$C8,"Итого:*",J$8:J8),IF($C9="ИТОГО ПО ПРОЕКТУ",SUM(J$8:J8)-SUMIF($C$8:$C8,"Итого:*",J$8:J8),IF(INDEX('С закупкой'!$A:$Z,ROW()-ROW($A$8)+ROW('С закупкой'!$A$8),MATCH("Сумма клиенту",'С закупкой'!$A$8:$Z$8,0))="","",INDEX('С закупкой'!$A:$Z,ROW()-ROW($A$8)+ROW('С закупкой'!$A$8),MATCH("Сумма клиенту",'С закупкой'!$A$8:$Z$8,0)))))</f>
        <v/>
      </c>
      <c r="K9" s="50">
        <f>IF(INDEX('С закупкой'!$A:$Z,ROW()-ROW($A$8)+ROW('С закупкой'!$A$8),MATCH("Поставка",'С закупкой'!$A$8:$Z$8,0))="","",INDEX('С закупкой'!$A:$Z,ROW()-ROW($A$8)+ROW('С закупкой'!$A$8),MATCH("Поставка",'С закупкой'!$A$8:$Z$8,0)))</f>
        <v/>
      </c>
      <c r="L9" s="50">
        <f>IF(INDEX('С закупкой'!$A:$Z,ROW()-ROW($A$8)+ROW('С закупкой'!$A$8),MATCH("Примечание",'С закупкой'!$A$8:$Z$8,0))="","",INDEX('С закупкой'!$A:$Z,ROW()-ROW($A$8)+ROW('С закупкой'!$A$8),MATCH("Примечание",'С закупкой'!$A$8:$Z$8,0)))</f>
        <v/>
      </c>
    </row>
    <row r="10" ht="36" customHeight="1">
      <c r="A10" s="47">
        <f>IF(ISNA(MATCH("№",'С закупкой'!$A$8:$Z$8,0)),"!",IF(ISNUMBER(INDEX('С закупкой'!$A:$Z,ROW()-ROW($A$8)+ROW('С закупкой'!$A$8),MATCH("№",'С закупкой'!$A$8:$Z$8,0))),INDEX('С закупкой'!$A:$Z,ROW()-ROW($A$8)+ROW('С закупкой'!$A$8),MATCH("№",'С закупкой'!$A$8:$Z$8,0)),""))</f>
        <v/>
      </c>
      <c r="B10" s="48">
        <f>IF(ISBLANK(INDEX('С закупкой'!$A:$Z,ROW()-ROW($A$8)+ROW('С закупкой'!$A$8),MATCH("Фото",'С закупкой'!$A$8:$Z$8,0))),"",INDEX('С закупкой'!$A:$Z,ROW()-ROW($A$8)+ROW('С закупкой'!$A$8),MATCH("Фото",'С закупкой'!$A$8:$Z$8,0)))</f>
        <v/>
      </c>
      <c r="C10" s="49">
        <f>IF(INDEX('С закупкой'!$A:$Z,ROW()-ROW($A$8)+ROW('С закупкой'!$A$8),MATCH("Наименование",'С закупкой'!$A$8:$Z$8,0))&lt;&gt;"",INDEX('С закупкой'!$A:$Z,ROW()-ROW($A$8)+ROW('С закупкой'!$A$8),MATCH("Наименование",'С закупкой'!$A$8:$Z$8,0)),IF(ISTEXT(INDEX('С закупкой'!$A:$Z,ROW()-ROW($A$8)+ROW('С закупкой'!$A$8),MATCH("№",'С закупкой'!$A$8:$Z$8,0))),INDEX('С закупкой'!$A:$Z,ROW()-ROW($A$8)+ROW('С закупкой'!$A$8),MATCH("№",'С закупкой'!$A$8:$Z$8,0)),""))</f>
        <v/>
      </c>
      <c r="D10" s="49">
        <f>IF(INDEX('С закупкой'!$A:$Z,ROW()-ROW($A$8)+ROW('С закупкой'!$A$8),MATCH("Бренд",'С закупкой'!$A$8:$Z$8,0))="","",INDEX('С закупкой'!$A:$Z,ROW()-ROW($A$8)+ROW('С закупкой'!$A$8),MATCH("Бренд",'С закупкой'!$A$8:$Z$8,0)))</f>
        <v/>
      </c>
      <c r="E10" s="50">
        <f>IF(INDEX('С закупкой'!$A:$Z,ROW()-ROW($A$8)+ROW('С закупкой'!$A$8),MATCH("Артикул",'С закупкой'!$A$8:$Z$8,0))="","",INDEX('С закупкой'!$A:$Z,ROW()-ROW($A$8)+ROW('С закупкой'!$A$8),MATCH("Артикул",'С закупкой'!$A$8:$Z$8,0)))</f>
        <v/>
      </c>
      <c r="F10" s="49">
        <f>IF(INDEX('С закупкой'!$A:$Z,ROW()-ROW($A$8)+ROW('С закупкой'!$A$8),MATCH("Комната",'С закупкой'!$A$8:$Z$8,0))="","",INDEX('С закупкой'!$A:$Z,ROW()-ROW($A$8)+ROW('С закупкой'!$A$8),MATCH("Комната",'С закупкой'!$A$8:$Z$8,0)))</f>
        <v/>
      </c>
      <c r="G10" s="51">
        <f>IF(INDEX('С закупкой'!$A:$Z,ROW()-ROW($A$8)+ROW('С закупкой'!$A$8),MATCH("Кол-во",'С закупкой'!$A$8:$Z$8,0))="","",INDEX('С закупкой'!$A:$Z,ROW()-ROW($A$8)+ROW('С закупкой'!$A$8),MATCH("Кол-во",'С закупкой'!$A$8:$Z$8,0)))</f>
        <v/>
      </c>
      <c r="H10" s="52">
        <f>IF(INDEX('С закупкой'!$A:$Z,ROW()-ROW($A$8)+ROW('С закупкой'!$A$8),MATCH("Ед.",'С закупкой'!$A$8:$Z$8,0))="","",INDEX('С закупкой'!$A:$Z,ROW()-ROW($A$8)+ROW('С закупкой'!$A$8),MATCH("Ед.",'С закупкой'!$A$8:$Z$8,0)))</f>
        <v/>
      </c>
      <c r="I10" s="53">
        <f>IF(INDEX('С закупкой'!$A:$Z,ROW()-ROW($A$8)+ROW('С закупкой'!$A$8),MATCH("Клиенту за ед.",'С закупкой'!$A$8:$Z$8,0))="","",INDEX('С закупкой'!$A:$Z,ROW()-ROW($A$8)+ROW('С закупкой'!$A$8),MATCH("Клиенту за ед.",'С закупкой'!$A$8:$Z$8,0)))</f>
        <v/>
      </c>
      <c r="J10" s="54">
        <f>IF(LEFT($C10,6)="Итого:",SUM(J$8:J9)-2*SUMIF($C$8:$C9,"Итого:*",J$8:J9),IF($C10="ИТОГО ПО ПРОЕКТУ",SUM(J$8:J9)-SUMIF($C$8:$C9,"Итого:*",J$8:J9),IF(INDEX('С закупкой'!$A:$Z,ROW()-ROW($A$8)+ROW('С закупкой'!$A$8),MATCH("Сумма клиенту",'С закупкой'!$A$8:$Z$8,0))="","",INDEX('С закупкой'!$A:$Z,ROW()-ROW($A$8)+ROW('С закупкой'!$A$8),MATCH("Сумма клиенту",'С закупкой'!$A$8:$Z$8,0)))))</f>
        <v/>
      </c>
      <c r="K10" s="50">
        <f>IF(INDEX('С закупкой'!$A:$Z,ROW()-ROW($A$8)+ROW('С закупкой'!$A$8),MATCH("Поставка",'С закупкой'!$A$8:$Z$8,0))="","",INDEX('С закупкой'!$A:$Z,ROW()-ROW($A$8)+ROW('С закупкой'!$A$8),MATCH("Поставка",'С закупкой'!$A$8:$Z$8,0)))</f>
        <v/>
      </c>
      <c r="L10" s="50">
        <f>IF(INDEX('С закупкой'!$A:$Z,ROW()-ROW($A$8)+ROW('С закупкой'!$A$8),MATCH("Примечание",'С закупкой'!$A$8:$Z$8,0))="","",INDEX('С закупкой'!$A:$Z,ROW()-ROW($A$8)+ROW('С закупкой'!$A$8),MATCH("Примечание",'С закупкой'!$A$8:$Z$8,0)))</f>
        <v/>
      </c>
    </row>
    <row r="11" ht="36" customHeight="1">
      <c r="A11" s="47">
        <f>IF(ISNA(MATCH("№",'С закупкой'!$A$8:$Z$8,0)),"!",IF(ISNUMBER(INDEX('С закупкой'!$A:$Z,ROW()-ROW($A$8)+ROW('С закупкой'!$A$8),MATCH("№",'С закупкой'!$A$8:$Z$8,0))),INDEX('С закупкой'!$A:$Z,ROW()-ROW($A$8)+ROW('С закупкой'!$A$8),MATCH("№",'С закупкой'!$A$8:$Z$8,0)),""))</f>
        <v/>
      </c>
      <c r="B11" s="48">
        <f>IF(ISBLANK(INDEX('С закупкой'!$A:$Z,ROW()-ROW($A$8)+ROW('С закупкой'!$A$8),MATCH("Фото",'С закупкой'!$A$8:$Z$8,0))),"",INDEX('С закупкой'!$A:$Z,ROW()-ROW($A$8)+ROW('С закупкой'!$A$8),MATCH("Фото",'С закупкой'!$A$8:$Z$8,0)))</f>
        <v/>
      </c>
      <c r="C11" s="49">
        <f>IF(INDEX('С закупкой'!$A:$Z,ROW()-ROW($A$8)+ROW('С закупкой'!$A$8),MATCH("Наименование",'С закупкой'!$A$8:$Z$8,0))&lt;&gt;"",INDEX('С закупкой'!$A:$Z,ROW()-ROW($A$8)+ROW('С закупкой'!$A$8),MATCH("Наименование",'С закупкой'!$A$8:$Z$8,0)),IF(ISTEXT(INDEX('С закупкой'!$A:$Z,ROW()-ROW($A$8)+ROW('С закупкой'!$A$8),MATCH("№",'С закупкой'!$A$8:$Z$8,0))),INDEX('С закупкой'!$A:$Z,ROW()-ROW($A$8)+ROW('С закупкой'!$A$8),MATCH("№",'С закупкой'!$A$8:$Z$8,0)),""))</f>
        <v/>
      </c>
      <c r="D11" s="49">
        <f>IF(INDEX('С закупкой'!$A:$Z,ROW()-ROW($A$8)+ROW('С закупкой'!$A$8),MATCH("Бренд",'С закупкой'!$A$8:$Z$8,0))="","",INDEX('С закупкой'!$A:$Z,ROW()-ROW($A$8)+ROW('С закупкой'!$A$8),MATCH("Бренд",'С закупкой'!$A$8:$Z$8,0)))</f>
        <v/>
      </c>
      <c r="E11" s="50">
        <f>IF(INDEX('С закупкой'!$A:$Z,ROW()-ROW($A$8)+ROW('С закупкой'!$A$8),MATCH("Артикул",'С закупкой'!$A$8:$Z$8,0))="","",INDEX('С закупкой'!$A:$Z,ROW()-ROW($A$8)+ROW('С закупкой'!$A$8),MATCH("Артикул",'С закупкой'!$A$8:$Z$8,0)))</f>
        <v/>
      </c>
      <c r="F11" s="49">
        <f>IF(INDEX('С закупкой'!$A:$Z,ROW()-ROW($A$8)+ROW('С закупкой'!$A$8),MATCH("Комната",'С закупкой'!$A$8:$Z$8,0))="","",INDEX('С закупкой'!$A:$Z,ROW()-ROW($A$8)+ROW('С закупкой'!$A$8),MATCH("Комната",'С закупкой'!$A$8:$Z$8,0)))</f>
        <v/>
      </c>
      <c r="G11" s="51">
        <f>IF(INDEX('С закупкой'!$A:$Z,ROW()-ROW($A$8)+ROW('С закупкой'!$A$8),MATCH("Кол-во",'С закупкой'!$A$8:$Z$8,0))="","",INDEX('С закупкой'!$A:$Z,ROW()-ROW($A$8)+ROW('С закупкой'!$A$8),MATCH("Кол-во",'С закупкой'!$A$8:$Z$8,0)))</f>
        <v/>
      </c>
      <c r="H11" s="52">
        <f>IF(INDEX('С закупкой'!$A:$Z,ROW()-ROW($A$8)+ROW('С закупкой'!$A$8),MATCH("Ед.",'С закупкой'!$A$8:$Z$8,0))="","",INDEX('С закупкой'!$A:$Z,ROW()-ROW($A$8)+ROW('С закупкой'!$A$8),MATCH("Ед.",'С закупкой'!$A$8:$Z$8,0)))</f>
        <v/>
      </c>
      <c r="I11" s="53">
        <f>IF(INDEX('С закупкой'!$A:$Z,ROW()-ROW($A$8)+ROW('С закупкой'!$A$8),MATCH("Клиенту за ед.",'С закупкой'!$A$8:$Z$8,0))="","",INDEX('С закупкой'!$A:$Z,ROW()-ROW($A$8)+ROW('С закупкой'!$A$8),MATCH("Клиенту за ед.",'С закупкой'!$A$8:$Z$8,0)))</f>
        <v/>
      </c>
      <c r="J11" s="54">
        <f>IF(LEFT($C11,6)="Итого:",SUM(J$8:J10)-2*SUMIF($C$8:$C10,"Итого:*",J$8:J10),IF($C11="ИТОГО ПО ПРОЕКТУ",SUM(J$8:J10)-SUMIF($C$8:$C10,"Итого:*",J$8:J10),IF(INDEX('С закупкой'!$A:$Z,ROW()-ROW($A$8)+ROW('С закупкой'!$A$8),MATCH("Сумма клиенту",'С закупкой'!$A$8:$Z$8,0))="","",INDEX('С закупкой'!$A:$Z,ROW()-ROW($A$8)+ROW('С закупкой'!$A$8),MATCH("Сумма клиенту",'С закупкой'!$A$8:$Z$8,0)))))</f>
        <v/>
      </c>
      <c r="K11" s="50">
        <f>IF(INDEX('С закупкой'!$A:$Z,ROW()-ROW($A$8)+ROW('С закупкой'!$A$8),MATCH("Поставка",'С закупкой'!$A$8:$Z$8,0))="","",INDEX('С закупкой'!$A:$Z,ROW()-ROW($A$8)+ROW('С закупкой'!$A$8),MATCH("Поставка",'С закупкой'!$A$8:$Z$8,0)))</f>
        <v/>
      </c>
      <c r="L11" s="50">
        <f>IF(INDEX('С закупкой'!$A:$Z,ROW()-ROW($A$8)+ROW('С закупкой'!$A$8),MATCH("Примечание",'С закупкой'!$A$8:$Z$8,0))="","",INDEX('С закупкой'!$A:$Z,ROW()-ROW($A$8)+ROW('С закупкой'!$A$8),MATCH("Примечание",'С закупкой'!$A$8:$Z$8,0)))</f>
        <v/>
      </c>
    </row>
    <row r="12" ht="36" customHeight="1">
      <c r="A12" s="47">
        <f>IF(ISNA(MATCH("№",'С закупкой'!$A$8:$Z$8,0)),"!",IF(ISNUMBER(INDEX('С закупкой'!$A:$Z,ROW()-ROW($A$8)+ROW('С закупкой'!$A$8),MATCH("№",'С закупкой'!$A$8:$Z$8,0))),INDEX('С закупкой'!$A:$Z,ROW()-ROW($A$8)+ROW('С закупкой'!$A$8),MATCH("№",'С закупкой'!$A$8:$Z$8,0)),""))</f>
        <v/>
      </c>
      <c r="B12" s="48">
        <f>IF(ISBLANK(INDEX('С закупкой'!$A:$Z,ROW()-ROW($A$8)+ROW('С закупкой'!$A$8),MATCH("Фото",'С закупкой'!$A$8:$Z$8,0))),"",INDEX('С закупкой'!$A:$Z,ROW()-ROW($A$8)+ROW('С закупкой'!$A$8),MATCH("Фото",'С закупкой'!$A$8:$Z$8,0)))</f>
        <v/>
      </c>
      <c r="C12" s="49">
        <f>IF(INDEX('С закупкой'!$A:$Z,ROW()-ROW($A$8)+ROW('С закупкой'!$A$8),MATCH("Наименование",'С закупкой'!$A$8:$Z$8,0))&lt;&gt;"",INDEX('С закупкой'!$A:$Z,ROW()-ROW($A$8)+ROW('С закупкой'!$A$8),MATCH("Наименование",'С закупкой'!$A$8:$Z$8,0)),IF(ISTEXT(INDEX('С закупкой'!$A:$Z,ROW()-ROW($A$8)+ROW('С закупкой'!$A$8),MATCH("№",'С закупкой'!$A$8:$Z$8,0))),INDEX('С закупкой'!$A:$Z,ROW()-ROW($A$8)+ROW('С закупкой'!$A$8),MATCH("№",'С закупкой'!$A$8:$Z$8,0)),""))</f>
        <v/>
      </c>
      <c r="D12" s="49">
        <f>IF(INDEX('С закупкой'!$A:$Z,ROW()-ROW($A$8)+ROW('С закупкой'!$A$8),MATCH("Бренд",'С закупкой'!$A$8:$Z$8,0))="","",INDEX('С закупкой'!$A:$Z,ROW()-ROW($A$8)+ROW('С закупкой'!$A$8),MATCH("Бренд",'С закупкой'!$A$8:$Z$8,0)))</f>
        <v/>
      </c>
      <c r="E12" s="50">
        <f>IF(INDEX('С закупкой'!$A:$Z,ROW()-ROW($A$8)+ROW('С закупкой'!$A$8),MATCH("Артикул",'С закупкой'!$A$8:$Z$8,0))="","",INDEX('С закупкой'!$A:$Z,ROW()-ROW($A$8)+ROW('С закупкой'!$A$8),MATCH("Артикул",'С закупкой'!$A$8:$Z$8,0)))</f>
        <v/>
      </c>
      <c r="F12" s="49">
        <f>IF(INDEX('С закупкой'!$A:$Z,ROW()-ROW($A$8)+ROW('С закупкой'!$A$8),MATCH("Комната",'С закупкой'!$A$8:$Z$8,0))="","",INDEX('С закупкой'!$A:$Z,ROW()-ROW($A$8)+ROW('С закупкой'!$A$8),MATCH("Комната",'С закупкой'!$A$8:$Z$8,0)))</f>
        <v/>
      </c>
      <c r="G12" s="51">
        <f>IF(INDEX('С закупкой'!$A:$Z,ROW()-ROW($A$8)+ROW('С закупкой'!$A$8),MATCH("Кол-во",'С закупкой'!$A$8:$Z$8,0))="","",INDEX('С закупкой'!$A:$Z,ROW()-ROW($A$8)+ROW('С закупкой'!$A$8),MATCH("Кол-во",'С закупкой'!$A$8:$Z$8,0)))</f>
        <v/>
      </c>
      <c r="H12" s="52">
        <f>IF(INDEX('С закупкой'!$A:$Z,ROW()-ROW($A$8)+ROW('С закупкой'!$A$8),MATCH("Ед.",'С закупкой'!$A$8:$Z$8,0))="","",INDEX('С закупкой'!$A:$Z,ROW()-ROW($A$8)+ROW('С закупкой'!$A$8),MATCH("Ед.",'С закупкой'!$A$8:$Z$8,0)))</f>
        <v/>
      </c>
      <c r="I12" s="53">
        <f>IF(INDEX('С закупкой'!$A:$Z,ROW()-ROW($A$8)+ROW('С закупкой'!$A$8),MATCH("Клиенту за ед.",'С закупкой'!$A$8:$Z$8,0))="","",INDEX('С закупкой'!$A:$Z,ROW()-ROW($A$8)+ROW('С закупкой'!$A$8),MATCH("Клиенту за ед.",'С закупкой'!$A$8:$Z$8,0)))</f>
        <v/>
      </c>
      <c r="J12" s="54">
        <f>IF(LEFT($C12,6)="Итого:",SUM(J$8:J11)-2*SUMIF($C$8:$C11,"Итого:*",J$8:J11),IF($C12="ИТОГО ПО ПРОЕКТУ",SUM(J$8:J11)-SUMIF($C$8:$C11,"Итого:*",J$8:J11),IF(INDEX('С закупкой'!$A:$Z,ROW()-ROW($A$8)+ROW('С закупкой'!$A$8),MATCH("Сумма клиенту",'С закупкой'!$A$8:$Z$8,0))="","",INDEX('С закупкой'!$A:$Z,ROW()-ROW($A$8)+ROW('С закупкой'!$A$8),MATCH("Сумма клиенту",'С закупкой'!$A$8:$Z$8,0)))))</f>
        <v/>
      </c>
      <c r="K12" s="50">
        <f>IF(INDEX('С закупкой'!$A:$Z,ROW()-ROW($A$8)+ROW('С закупкой'!$A$8),MATCH("Поставка",'С закупкой'!$A$8:$Z$8,0))="","",INDEX('С закупкой'!$A:$Z,ROW()-ROW($A$8)+ROW('С закупкой'!$A$8),MATCH("Поставка",'С закупкой'!$A$8:$Z$8,0)))</f>
        <v/>
      </c>
      <c r="L12" s="50">
        <f>IF(INDEX('С закупкой'!$A:$Z,ROW()-ROW($A$8)+ROW('С закупкой'!$A$8),MATCH("Примечание",'С закупкой'!$A$8:$Z$8,0))="","",INDEX('С закупкой'!$A:$Z,ROW()-ROW($A$8)+ROW('С закупкой'!$A$8),MATCH("Примечание",'С закупкой'!$A$8:$Z$8,0)))</f>
        <v/>
      </c>
    </row>
    <row r="13" ht="36" customHeight="1">
      <c r="A13" s="47">
        <f>IF(ISNA(MATCH("№",'С закупкой'!$A$8:$Z$8,0)),"!",IF(ISNUMBER(INDEX('С закупкой'!$A:$Z,ROW()-ROW($A$8)+ROW('С закупкой'!$A$8),MATCH("№",'С закупкой'!$A$8:$Z$8,0))),INDEX('С закупкой'!$A:$Z,ROW()-ROW($A$8)+ROW('С закупкой'!$A$8),MATCH("№",'С закупкой'!$A$8:$Z$8,0)),""))</f>
        <v/>
      </c>
      <c r="B13" s="48">
        <f>IF(ISBLANK(INDEX('С закупкой'!$A:$Z,ROW()-ROW($A$8)+ROW('С закупкой'!$A$8),MATCH("Фото",'С закупкой'!$A$8:$Z$8,0))),"",INDEX('С закупкой'!$A:$Z,ROW()-ROW($A$8)+ROW('С закупкой'!$A$8),MATCH("Фото",'С закупкой'!$A$8:$Z$8,0)))</f>
        <v/>
      </c>
      <c r="C13" s="49">
        <f>IF(INDEX('С закупкой'!$A:$Z,ROW()-ROW($A$8)+ROW('С закупкой'!$A$8),MATCH("Наименование",'С закупкой'!$A$8:$Z$8,0))&lt;&gt;"",INDEX('С закупкой'!$A:$Z,ROW()-ROW($A$8)+ROW('С закупкой'!$A$8),MATCH("Наименование",'С закупкой'!$A$8:$Z$8,0)),IF(ISTEXT(INDEX('С закупкой'!$A:$Z,ROW()-ROW($A$8)+ROW('С закупкой'!$A$8),MATCH("№",'С закупкой'!$A$8:$Z$8,0))),INDEX('С закупкой'!$A:$Z,ROW()-ROW($A$8)+ROW('С закупкой'!$A$8),MATCH("№",'С закупкой'!$A$8:$Z$8,0)),""))</f>
        <v/>
      </c>
      <c r="D13" s="49">
        <f>IF(INDEX('С закупкой'!$A:$Z,ROW()-ROW($A$8)+ROW('С закупкой'!$A$8),MATCH("Бренд",'С закупкой'!$A$8:$Z$8,0))="","",INDEX('С закупкой'!$A:$Z,ROW()-ROW($A$8)+ROW('С закупкой'!$A$8),MATCH("Бренд",'С закупкой'!$A$8:$Z$8,0)))</f>
        <v/>
      </c>
      <c r="E13" s="50">
        <f>IF(INDEX('С закупкой'!$A:$Z,ROW()-ROW($A$8)+ROW('С закупкой'!$A$8),MATCH("Артикул",'С закупкой'!$A$8:$Z$8,0))="","",INDEX('С закупкой'!$A:$Z,ROW()-ROW($A$8)+ROW('С закупкой'!$A$8),MATCH("Артикул",'С закупкой'!$A$8:$Z$8,0)))</f>
        <v/>
      </c>
      <c r="F13" s="49">
        <f>IF(INDEX('С закупкой'!$A:$Z,ROW()-ROW($A$8)+ROW('С закупкой'!$A$8),MATCH("Комната",'С закупкой'!$A$8:$Z$8,0))="","",INDEX('С закупкой'!$A:$Z,ROW()-ROW($A$8)+ROW('С закупкой'!$A$8),MATCH("Комната",'С закупкой'!$A$8:$Z$8,0)))</f>
        <v/>
      </c>
      <c r="G13" s="51">
        <f>IF(INDEX('С закупкой'!$A:$Z,ROW()-ROW($A$8)+ROW('С закупкой'!$A$8),MATCH("Кол-во",'С закупкой'!$A$8:$Z$8,0))="","",INDEX('С закупкой'!$A:$Z,ROW()-ROW($A$8)+ROW('С закупкой'!$A$8),MATCH("Кол-во",'С закупкой'!$A$8:$Z$8,0)))</f>
        <v/>
      </c>
      <c r="H13" s="52">
        <f>IF(INDEX('С закупкой'!$A:$Z,ROW()-ROW($A$8)+ROW('С закупкой'!$A$8),MATCH("Ед.",'С закупкой'!$A$8:$Z$8,0))="","",INDEX('С закупкой'!$A:$Z,ROW()-ROW($A$8)+ROW('С закупкой'!$A$8),MATCH("Ед.",'С закупкой'!$A$8:$Z$8,0)))</f>
        <v/>
      </c>
      <c r="I13" s="53">
        <f>IF(INDEX('С закупкой'!$A:$Z,ROW()-ROW($A$8)+ROW('С закупкой'!$A$8),MATCH("Клиенту за ед.",'С закупкой'!$A$8:$Z$8,0))="","",INDEX('С закупкой'!$A:$Z,ROW()-ROW($A$8)+ROW('С закупкой'!$A$8),MATCH("Клиенту за ед.",'С закупкой'!$A$8:$Z$8,0)))</f>
        <v/>
      </c>
      <c r="J13" s="54">
        <f>IF(LEFT($C13,6)="Итого:",SUM(J$8:J12)-2*SUMIF($C$8:$C12,"Итого:*",J$8:J12),IF($C13="ИТОГО ПО ПРОЕКТУ",SUM(J$8:J12)-SUMIF($C$8:$C12,"Итого:*",J$8:J12),IF(INDEX('С закупкой'!$A:$Z,ROW()-ROW($A$8)+ROW('С закупкой'!$A$8),MATCH("Сумма клиенту",'С закупкой'!$A$8:$Z$8,0))="","",INDEX('С закупкой'!$A:$Z,ROW()-ROW($A$8)+ROW('С закупкой'!$A$8),MATCH("Сумма клиенту",'С закупкой'!$A$8:$Z$8,0)))))</f>
        <v/>
      </c>
      <c r="K13" s="50">
        <f>IF(INDEX('С закупкой'!$A:$Z,ROW()-ROW($A$8)+ROW('С закупкой'!$A$8),MATCH("Поставка",'С закупкой'!$A$8:$Z$8,0))="","",INDEX('С закупкой'!$A:$Z,ROW()-ROW($A$8)+ROW('С закупкой'!$A$8),MATCH("Поставка",'С закупкой'!$A$8:$Z$8,0)))</f>
        <v/>
      </c>
      <c r="L13" s="50">
        <f>IF(INDEX('С закупкой'!$A:$Z,ROW()-ROW($A$8)+ROW('С закупкой'!$A$8),MATCH("Примечание",'С закупкой'!$A$8:$Z$8,0))="","",INDEX('С закупкой'!$A:$Z,ROW()-ROW($A$8)+ROW('С закупкой'!$A$8),MATCH("Примечание",'С закупкой'!$A$8:$Z$8,0)))</f>
        <v/>
      </c>
    </row>
    <row r="14" ht="36" customHeight="1">
      <c r="A14" s="47">
        <f>IF(ISNA(MATCH("№",'С закупкой'!$A$8:$Z$8,0)),"!",IF(ISNUMBER(INDEX('С закупкой'!$A:$Z,ROW()-ROW($A$8)+ROW('С закупкой'!$A$8),MATCH("№",'С закупкой'!$A$8:$Z$8,0))),INDEX('С закупкой'!$A:$Z,ROW()-ROW($A$8)+ROW('С закупкой'!$A$8),MATCH("№",'С закупкой'!$A$8:$Z$8,0)),""))</f>
        <v/>
      </c>
      <c r="B14" s="48">
        <f>IF(ISBLANK(INDEX('С закупкой'!$A:$Z,ROW()-ROW($A$8)+ROW('С закупкой'!$A$8),MATCH("Фото",'С закупкой'!$A$8:$Z$8,0))),"",INDEX('С закупкой'!$A:$Z,ROW()-ROW($A$8)+ROW('С закупкой'!$A$8),MATCH("Фото",'С закупкой'!$A$8:$Z$8,0)))</f>
        <v/>
      </c>
      <c r="C14" s="49">
        <f>IF(INDEX('С закупкой'!$A:$Z,ROW()-ROW($A$8)+ROW('С закупкой'!$A$8),MATCH("Наименование",'С закупкой'!$A$8:$Z$8,0))&lt;&gt;"",INDEX('С закупкой'!$A:$Z,ROW()-ROW($A$8)+ROW('С закупкой'!$A$8),MATCH("Наименование",'С закупкой'!$A$8:$Z$8,0)),IF(ISTEXT(INDEX('С закупкой'!$A:$Z,ROW()-ROW($A$8)+ROW('С закупкой'!$A$8),MATCH("№",'С закупкой'!$A$8:$Z$8,0))),INDEX('С закупкой'!$A:$Z,ROW()-ROW($A$8)+ROW('С закупкой'!$A$8),MATCH("№",'С закупкой'!$A$8:$Z$8,0)),""))</f>
        <v/>
      </c>
      <c r="D14" s="49">
        <f>IF(INDEX('С закупкой'!$A:$Z,ROW()-ROW($A$8)+ROW('С закупкой'!$A$8),MATCH("Бренд",'С закупкой'!$A$8:$Z$8,0))="","",INDEX('С закупкой'!$A:$Z,ROW()-ROW($A$8)+ROW('С закупкой'!$A$8),MATCH("Бренд",'С закупкой'!$A$8:$Z$8,0)))</f>
        <v/>
      </c>
      <c r="E14" s="50">
        <f>IF(INDEX('С закупкой'!$A:$Z,ROW()-ROW($A$8)+ROW('С закупкой'!$A$8),MATCH("Артикул",'С закупкой'!$A$8:$Z$8,0))="","",INDEX('С закупкой'!$A:$Z,ROW()-ROW($A$8)+ROW('С закупкой'!$A$8),MATCH("Артикул",'С закупкой'!$A$8:$Z$8,0)))</f>
        <v/>
      </c>
      <c r="F14" s="49">
        <f>IF(INDEX('С закупкой'!$A:$Z,ROW()-ROW($A$8)+ROW('С закупкой'!$A$8),MATCH("Комната",'С закупкой'!$A$8:$Z$8,0))="","",INDEX('С закупкой'!$A:$Z,ROW()-ROW($A$8)+ROW('С закупкой'!$A$8),MATCH("Комната",'С закупкой'!$A$8:$Z$8,0)))</f>
        <v/>
      </c>
      <c r="G14" s="51">
        <f>IF(INDEX('С закупкой'!$A:$Z,ROW()-ROW($A$8)+ROW('С закупкой'!$A$8),MATCH("Кол-во",'С закупкой'!$A$8:$Z$8,0))="","",INDEX('С закупкой'!$A:$Z,ROW()-ROW($A$8)+ROW('С закупкой'!$A$8),MATCH("Кол-во",'С закупкой'!$A$8:$Z$8,0)))</f>
        <v/>
      </c>
      <c r="H14" s="52">
        <f>IF(INDEX('С закупкой'!$A:$Z,ROW()-ROW($A$8)+ROW('С закупкой'!$A$8),MATCH("Ед.",'С закупкой'!$A$8:$Z$8,0))="","",INDEX('С закупкой'!$A:$Z,ROW()-ROW($A$8)+ROW('С закупкой'!$A$8),MATCH("Ед.",'С закупкой'!$A$8:$Z$8,0)))</f>
        <v/>
      </c>
      <c r="I14" s="53">
        <f>IF(INDEX('С закупкой'!$A:$Z,ROW()-ROW($A$8)+ROW('С закупкой'!$A$8),MATCH("Клиенту за ед.",'С закупкой'!$A$8:$Z$8,0))="","",INDEX('С закупкой'!$A:$Z,ROW()-ROW($A$8)+ROW('С закупкой'!$A$8),MATCH("Клиенту за ед.",'С закупкой'!$A$8:$Z$8,0)))</f>
        <v/>
      </c>
      <c r="J14" s="54">
        <f>IF(LEFT($C14,6)="Итого:",SUM(J$8:J13)-2*SUMIF($C$8:$C13,"Итого:*",J$8:J13),IF($C14="ИТОГО ПО ПРОЕКТУ",SUM(J$8:J13)-SUMIF($C$8:$C13,"Итого:*",J$8:J13),IF(INDEX('С закупкой'!$A:$Z,ROW()-ROW($A$8)+ROW('С закупкой'!$A$8),MATCH("Сумма клиенту",'С закупкой'!$A$8:$Z$8,0))="","",INDEX('С закупкой'!$A:$Z,ROW()-ROW($A$8)+ROW('С закупкой'!$A$8),MATCH("Сумма клиенту",'С закупкой'!$A$8:$Z$8,0)))))</f>
        <v/>
      </c>
      <c r="K14" s="50">
        <f>IF(INDEX('С закупкой'!$A:$Z,ROW()-ROW($A$8)+ROW('С закупкой'!$A$8),MATCH("Поставка",'С закупкой'!$A$8:$Z$8,0))="","",INDEX('С закупкой'!$A:$Z,ROW()-ROW($A$8)+ROW('С закупкой'!$A$8),MATCH("Поставка",'С закупкой'!$A$8:$Z$8,0)))</f>
        <v/>
      </c>
      <c r="L14" s="50">
        <f>IF(INDEX('С закупкой'!$A:$Z,ROW()-ROW($A$8)+ROW('С закупкой'!$A$8),MATCH("Примечание",'С закупкой'!$A$8:$Z$8,0))="","",INDEX('С закупкой'!$A:$Z,ROW()-ROW($A$8)+ROW('С закупкой'!$A$8),MATCH("Примечание",'С закупкой'!$A$8:$Z$8,0)))</f>
        <v/>
      </c>
    </row>
    <row r="15" ht="36" customHeight="1">
      <c r="A15" s="47">
        <f>IF(ISNA(MATCH("№",'С закупкой'!$A$8:$Z$8,0)),"!",IF(ISNUMBER(INDEX('С закупкой'!$A:$Z,ROW()-ROW($A$8)+ROW('С закупкой'!$A$8),MATCH("№",'С закупкой'!$A$8:$Z$8,0))),INDEX('С закупкой'!$A:$Z,ROW()-ROW($A$8)+ROW('С закупкой'!$A$8),MATCH("№",'С закупкой'!$A$8:$Z$8,0)),""))</f>
        <v/>
      </c>
      <c r="B15" s="48">
        <f>IF(ISBLANK(INDEX('С закупкой'!$A:$Z,ROW()-ROW($A$8)+ROW('С закупкой'!$A$8),MATCH("Фото",'С закупкой'!$A$8:$Z$8,0))),"",INDEX('С закупкой'!$A:$Z,ROW()-ROW($A$8)+ROW('С закупкой'!$A$8),MATCH("Фото",'С закупкой'!$A$8:$Z$8,0)))</f>
        <v/>
      </c>
      <c r="C15" s="49">
        <f>IF(INDEX('С закупкой'!$A:$Z,ROW()-ROW($A$8)+ROW('С закупкой'!$A$8),MATCH("Наименование",'С закупкой'!$A$8:$Z$8,0))&lt;&gt;"",INDEX('С закупкой'!$A:$Z,ROW()-ROW($A$8)+ROW('С закупкой'!$A$8),MATCH("Наименование",'С закупкой'!$A$8:$Z$8,0)),IF(ISTEXT(INDEX('С закупкой'!$A:$Z,ROW()-ROW($A$8)+ROW('С закупкой'!$A$8),MATCH("№",'С закупкой'!$A$8:$Z$8,0))),INDEX('С закупкой'!$A:$Z,ROW()-ROW($A$8)+ROW('С закупкой'!$A$8),MATCH("№",'С закупкой'!$A$8:$Z$8,0)),""))</f>
        <v/>
      </c>
      <c r="D15" s="49">
        <f>IF(INDEX('С закупкой'!$A:$Z,ROW()-ROW($A$8)+ROW('С закупкой'!$A$8),MATCH("Бренд",'С закупкой'!$A$8:$Z$8,0))="","",INDEX('С закупкой'!$A:$Z,ROW()-ROW($A$8)+ROW('С закупкой'!$A$8),MATCH("Бренд",'С закупкой'!$A$8:$Z$8,0)))</f>
        <v/>
      </c>
      <c r="E15" s="50">
        <f>IF(INDEX('С закупкой'!$A:$Z,ROW()-ROW($A$8)+ROW('С закупкой'!$A$8),MATCH("Артикул",'С закупкой'!$A$8:$Z$8,0))="","",INDEX('С закупкой'!$A:$Z,ROW()-ROW($A$8)+ROW('С закупкой'!$A$8),MATCH("Артикул",'С закупкой'!$A$8:$Z$8,0)))</f>
        <v/>
      </c>
      <c r="F15" s="49">
        <f>IF(INDEX('С закупкой'!$A:$Z,ROW()-ROW($A$8)+ROW('С закупкой'!$A$8),MATCH("Комната",'С закупкой'!$A$8:$Z$8,0))="","",INDEX('С закупкой'!$A:$Z,ROW()-ROW($A$8)+ROW('С закупкой'!$A$8),MATCH("Комната",'С закупкой'!$A$8:$Z$8,0)))</f>
        <v/>
      </c>
      <c r="G15" s="51">
        <f>IF(INDEX('С закупкой'!$A:$Z,ROW()-ROW($A$8)+ROW('С закупкой'!$A$8),MATCH("Кол-во",'С закупкой'!$A$8:$Z$8,0))="","",INDEX('С закупкой'!$A:$Z,ROW()-ROW($A$8)+ROW('С закупкой'!$A$8),MATCH("Кол-во",'С закупкой'!$A$8:$Z$8,0)))</f>
        <v/>
      </c>
      <c r="H15" s="52">
        <f>IF(INDEX('С закупкой'!$A:$Z,ROW()-ROW($A$8)+ROW('С закупкой'!$A$8),MATCH("Ед.",'С закупкой'!$A$8:$Z$8,0))="","",INDEX('С закупкой'!$A:$Z,ROW()-ROW($A$8)+ROW('С закупкой'!$A$8),MATCH("Ед.",'С закупкой'!$A$8:$Z$8,0)))</f>
        <v/>
      </c>
      <c r="I15" s="53">
        <f>IF(INDEX('С закупкой'!$A:$Z,ROW()-ROW($A$8)+ROW('С закупкой'!$A$8),MATCH("Клиенту за ед.",'С закупкой'!$A$8:$Z$8,0))="","",INDEX('С закупкой'!$A:$Z,ROW()-ROW($A$8)+ROW('С закупкой'!$A$8),MATCH("Клиенту за ед.",'С закупкой'!$A$8:$Z$8,0)))</f>
        <v/>
      </c>
      <c r="J15" s="54">
        <f>IF(LEFT($C15,6)="Итого:",SUM(J$8:J14)-2*SUMIF($C$8:$C14,"Итого:*",J$8:J14),IF($C15="ИТОГО ПО ПРОЕКТУ",SUM(J$8:J14)-SUMIF($C$8:$C14,"Итого:*",J$8:J14),IF(INDEX('С закупкой'!$A:$Z,ROW()-ROW($A$8)+ROW('С закупкой'!$A$8),MATCH("Сумма клиенту",'С закупкой'!$A$8:$Z$8,0))="","",INDEX('С закупкой'!$A:$Z,ROW()-ROW($A$8)+ROW('С закупкой'!$A$8),MATCH("Сумма клиенту",'С закупкой'!$A$8:$Z$8,0)))))</f>
        <v/>
      </c>
      <c r="K15" s="50">
        <f>IF(INDEX('С закупкой'!$A:$Z,ROW()-ROW($A$8)+ROW('С закупкой'!$A$8),MATCH("Поставка",'С закупкой'!$A$8:$Z$8,0))="","",INDEX('С закупкой'!$A:$Z,ROW()-ROW($A$8)+ROW('С закупкой'!$A$8),MATCH("Поставка",'С закупкой'!$A$8:$Z$8,0)))</f>
        <v/>
      </c>
      <c r="L15" s="50">
        <f>IF(INDEX('С закупкой'!$A:$Z,ROW()-ROW($A$8)+ROW('С закупкой'!$A$8),MATCH("Примечание",'С закупкой'!$A$8:$Z$8,0))="","",INDEX('С закупкой'!$A:$Z,ROW()-ROW($A$8)+ROW('С закупкой'!$A$8),MATCH("Примечание",'С закупкой'!$A$8:$Z$8,0)))</f>
        <v/>
      </c>
    </row>
    <row r="16" ht="36" customHeight="1">
      <c r="A16" s="47">
        <f>IF(ISNA(MATCH("№",'С закупкой'!$A$8:$Z$8,0)),"!",IF(ISNUMBER(INDEX('С закупкой'!$A:$Z,ROW()-ROW($A$8)+ROW('С закупкой'!$A$8),MATCH("№",'С закупкой'!$A$8:$Z$8,0))),INDEX('С закупкой'!$A:$Z,ROW()-ROW($A$8)+ROW('С закупкой'!$A$8),MATCH("№",'С закупкой'!$A$8:$Z$8,0)),""))</f>
        <v/>
      </c>
      <c r="B16" s="48">
        <f>IF(ISBLANK(INDEX('С закупкой'!$A:$Z,ROW()-ROW($A$8)+ROW('С закупкой'!$A$8),MATCH("Фото",'С закупкой'!$A$8:$Z$8,0))),"",INDEX('С закупкой'!$A:$Z,ROW()-ROW($A$8)+ROW('С закупкой'!$A$8),MATCH("Фото",'С закупкой'!$A$8:$Z$8,0)))</f>
        <v/>
      </c>
      <c r="C16" s="49">
        <f>IF(INDEX('С закупкой'!$A:$Z,ROW()-ROW($A$8)+ROW('С закупкой'!$A$8),MATCH("Наименование",'С закупкой'!$A$8:$Z$8,0))&lt;&gt;"",INDEX('С закупкой'!$A:$Z,ROW()-ROW($A$8)+ROW('С закупкой'!$A$8),MATCH("Наименование",'С закупкой'!$A$8:$Z$8,0)),IF(ISTEXT(INDEX('С закупкой'!$A:$Z,ROW()-ROW($A$8)+ROW('С закупкой'!$A$8),MATCH("№",'С закупкой'!$A$8:$Z$8,0))),INDEX('С закупкой'!$A:$Z,ROW()-ROW($A$8)+ROW('С закупкой'!$A$8),MATCH("№",'С закупкой'!$A$8:$Z$8,0)),""))</f>
        <v/>
      </c>
      <c r="D16" s="49">
        <f>IF(INDEX('С закупкой'!$A:$Z,ROW()-ROW($A$8)+ROW('С закупкой'!$A$8),MATCH("Бренд",'С закупкой'!$A$8:$Z$8,0))="","",INDEX('С закупкой'!$A:$Z,ROW()-ROW($A$8)+ROW('С закупкой'!$A$8),MATCH("Бренд",'С закупкой'!$A$8:$Z$8,0)))</f>
        <v/>
      </c>
      <c r="E16" s="50">
        <f>IF(INDEX('С закупкой'!$A:$Z,ROW()-ROW($A$8)+ROW('С закупкой'!$A$8),MATCH("Артикул",'С закупкой'!$A$8:$Z$8,0))="","",INDEX('С закупкой'!$A:$Z,ROW()-ROW($A$8)+ROW('С закупкой'!$A$8),MATCH("Артикул",'С закупкой'!$A$8:$Z$8,0)))</f>
        <v/>
      </c>
      <c r="F16" s="49">
        <f>IF(INDEX('С закупкой'!$A:$Z,ROW()-ROW($A$8)+ROW('С закупкой'!$A$8),MATCH("Комната",'С закупкой'!$A$8:$Z$8,0))="","",INDEX('С закупкой'!$A:$Z,ROW()-ROW($A$8)+ROW('С закупкой'!$A$8),MATCH("Комната",'С закупкой'!$A$8:$Z$8,0)))</f>
        <v/>
      </c>
      <c r="G16" s="51">
        <f>IF(INDEX('С закупкой'!$A:$Z,ROW()-ROW($A$8)+ROW('С закупкой'!$A$8),MATCH("Кол-во",'С закупкой'!$A$8:$Z$8,0))="","",INDEX('С закупкой'!$A:$Z,ROW()-ROW($A$8)+ROW('С закупкой'!$A$8),MATCH("Кол-во",'С закупкой'!$A$8:$Z$8,0)))</f>
        <v/>
      </c>
      <c r="H16" s="52">
        <f>IF(INDEX('С закупкой'!$A:$Z,ROW()-ROW($A$8)+ROW('С закупкой'!$A$8),MATCH("Ед.",'С закупкой'!$A$8:$Z$8,0))="","",INDEX('С закупкой'!$A:$Z,ROW()-ROW($A$8)+ROW('С закупкой'!$A$8),MATCH("Ед.",'С закупкой'!$A$8:$Z$8,0)))</f>
        <v/>
      </c>
      <c r="I16" s="53">
        <f>IF(INDEX('С закупкой'!$A:$Z,ROW()-ROW($A$8)+ROW('С закупкой'!$A$8),MATCH("Клиенту за ед.",'С закупкой'!$A$8:$Z$8,0))="","",INDEX('С закупкой'!$A:$Z,ROW()-ROW($A$8)+ROW('С закупкой'!$A$8),MATCH("Клиенту за ед.",'С закупкой'!$A$8:$Z$8,0)))</f>
        <v/>
      </c>
      <c r="J16" s="54">
        <f>IF(LEFT($C16,6)="Итого:",SUM(J$8:J15)-2*SUMIF($C$8:$C15,"Итого:*",J$8:J15),IF($C16="ИТОГО ПО ПРОЕКТУ",SUM(J$8:J15)-SUMIF($C$8:$C15,"Итого:*",J$8:J15),IF(INDEX('С закупкой'!$A:$Z,ROW()-ROW($A$8)+ROW('С закупкой'!$A$8),MATCH("Сумма клиенту",'С закупкой'!$A$8:$Z$8,0))="","",INDEX('С закупкой'!$A:$Z,ROW()-ROW($A$8)+ROW('С закупкой'!$A$8),MATCH("Сумма клиенту",'С закупкой'!$A$8:$Z$8,0)))))</f>
        <v/>
      </c>
      <c r="K16" s="50">
        <f>IF(INDEX('С закупкой'!$A:$Z,ROW()-ROW($A$8)+ROW('С закупкой'!$A$8),MATCH("Поставка",'С закупкой'!$A$8:$Z$8,0))="","",INDEX('С закупкой'!$A:$Z,ROW()-ROW($A$8)+ROW('С закупкой'!$A$8),MATCH("Поставка",'С закупкой'!$A$8:$Z$8,0)))</f>
        <v/>
      </c>
      <c r="L16" s="50">
        <f>IF(INDEX('С закупкой'!$A:$Z,ROW()-ROW($A$8)+ROW('С закупкой'!$A$8),MATCH("Примечание",'С закупкой'!$A$8:$Z$8,0))="","",INDEX('С закупкой'!$A:$Z,ROW()-ROW($A$8)+ROW('С закупкой'!$A$8),MATCH("Примечание",'С закупкой'!$A$8:$Z$8,0)))</f>
        <v/>
      </c>
    </row>
    <row r="17" ht="36" customHeight="1">
      <c r="A17" s="47">
        <f>IF(ISNA(MATCH("№",'С закупкой'!$A$8:$Z$8,0)),"!",IF(ISNUMBER(INDEX('С закупкой'!$A:$Z,ROW()-ROW($A$8)+ROW('С закупкой'!$A$8),MATCH("№",'С закупкой'!$A$8:$Z$8,0))),INDEX('С закупкой'!$A:$Z,ROW()-ROW($A$8)+ROW('С закупкой'!$A$8),MATCH("№",'С закупкой'!$A$8:$Z$8,0)),""))</f>
        <v/>
      </c>
      <c r="B17" s="48">
        <f>IF(ISBLANK(INDEX('С закупкой'!$A:$Z,ROW()-ROW($A$8)+ROW('С закупкой'!$A$8),MATCH("Фото",'С закупкой'!$A$8:$Z$8,0))),"",INDEX('С закупкой'!$A:$Z,ROW()-ROW($A$8)+ROW('С закупкой'!$A$8),MATCH("Фото",'С закупкой'!$A$8:$Z$8,0)))</f>
        <v/>
      </c>
      <c r="C17" s="49">
        <f>IF(INDEX('С закупкой'!$A:$Z,ROW()-ROW($A$8)+ROW('С закупкой'!$A$8),MATCH("Наименование",'С закупкой'!$A$8:$Z$8,0))&lt;&gt;"",INDEX('С закупкой'!$A:$Z,ROW()-ROW($A$8)+ROW('С закупкой'!$A$8),MATCH("Наименование",'С закупкой'!$A$8:$Z$8,0)),IF(ISTEXT(INDEX('С закупкой'!$A:$Z,ROW()-ROW($A$8)+ROW('С закупкой'!$A$8),MATCH("№",'С закупкой'!$A$8:$Z$8,0))),INDEX('С закупкой'!$A:$Z,ROW()-ROW($A$8)+ROW('С закупкой'!$A$8),MATCH("№",'С закупкой'!$A$8:$Z$8,0)),""))</f>
        <v/>
      </c>
      <c r="D17" s="49">
        <f>IF(INDEX('С закупкой'!$A:$Z,ROW()-ROW($A$8)+ROW('С закупкой'!$A$8),MATCH("Бренд",'С закупкой'!$A$8:$Z$8,0))="","",INDEX('С закупкой'!$A:$Z,ROW()-ROW($A$8)+ROW('С закупкой'!$A$8),MATCH("Бренд",'С закупкой'!$A$8:$Z$8,0)))</f>
        <v/>
      </c>
      <c r="E17" s="50">
        <f>IF(INDEX('С закупкой'!$A:$Z,ROW()-ROW($A$8)+ROW('С закупкой'!$A$8),MATCH("Артикул",'С закупкой'!$A$8:$Z$8,0))="","",INDEX('С закупкой'!$A:$Z,ROW()-ROW($A$8)+ROW('С закупкой'!$A$8),MATCH("Артикул",'С закупкой'!$A$8:$Z$8,0)))</f>
        <v/>
      </c>
      <c r="F17" s="49">
        <f>IF(INDEX('С закупкой'!$A:$Z,ROW()-ROW($A$8)+ROW('С закупкой'!$A$8),MATCH("Комната",'С закупкой'!$A$8:$Z$8,0))="","",INDEX('С закупкой'!$A:$Z,ROW()-ROW($A$8)+ROW('С закупкой'!$A$8),MATCH("Комната",'С закупкой'!$A$8:$Z$8,0)))</f>
        <v/>
      </c>
      <c r="G17" s="51">
        <f>IF(INDEX('С закупкой'!$A:$Z,ROW()-ROW($A$8)+ROW('С закупкой'!$A$8),MATCH("Кол-во",'С закупкой'!$A$8:$Z$8,0))="","",INDEX('С закупкой'!$A:$Z,ROW()-ROW($A$8)+ROW('С закупкой'!$A$8),MATCH("Кол-во",'С закупкой'!$A$8:$Z$8,0)))</f>
        <v/>
      </c>
      <c r="H17" s="52">
        <f>IF(INDEX('С закупкой'!$A:$Z,ROW()-ROW($A$8)+ROW('С закупкой'!$A$8),MATCH("Ед.",'С закупкой'!$A$8:$Z$8,0))="","",INDEX('С закупкой'!$A:$Z,ROW()-ROW($A$8)+ROW('С закупкой'!$A$8),MATCH("Ед.",'С закупкой'!$A$8:$Z$8,0)))</f>
        <v/>
      </c>
      <c r="I17" s="53">
        <f>IF(INDEX('С закупкой'!$A:$Z,ROW()-ROW($A$8)+ROW('С закупкой'!$A$8),MATCH("Клиенту за ед.",'С закупкой'!$A$8:$Z$8,0))="","",INDEX('С закупкой'!$A:$Z,ROW()-ROW($A$8)+ROW('С закупкой'!$A$8),MATCH("Клиенту за ед.",'С закупкой'!$A$8:$Z$8,0)))</f>
        <v/>
      </c>
      <c r="J17" s="54">
        <f>IF(LEFT($C17,6)="Итого:",SUM(J$8:J16)-2*SUMIF($C$8:$C16,"Итого:*",J$8:J16),IF($C17="ИТОГО ПО ПРОЕКТУ",SUM(J$8:J16)-SUMIF($C$8:$C16,"Итого:*",J$8:J16),IF(INDEX('С закупкой'!$A:$Z,ROW()-ROW($A$8)+ROW('С закупкой'!$A$8),MATCH("Сумма клиенту",'С закупкой'!$A$8:$Z$8,0))="","",INDEX('С закупкой'!$A:$Z,ROW()-ROW($A$8)+ROW('С закупкой'!$A$8),MATCH("Сумма клиенту",'С закупкой'!$A$8:$Z$8,0)))))</f>
        <v/>
      </c>
      <c r="K17" s="50">
        <f>IF(INDEX('С закупкой'!$A:$Z,ROW()-ROW($A$8)+ROW('С закупкой'!$A$8),MATCH("Поставка",'С закупкой'!$A$8:$Z$8,0))="","",INDEX('С закупкой'!$A:$Z,ROW()-ROW($A$8)+ROW('С закупкой'!$A$8),MATCH("Поставка",'С закупкой'!$A$8:$Z$8,0)))</f>
        <v/>
      </c>
      <c r="L17" s="50">
        <f>IF(INDEX('С закупкой'!$A:$Z,ROW()-ROW($A$8)+ROW('С закупкой'!$A$8),MATCH("Примечание",'С закупкой'!$A$8:$Z$8,0))="","",INDEX('С закупкой'!$A:$Z,ROW()-ROW($A$8)+ROW('С закупкой'!$A$8),MATCH("Примечание",'С закупкой'!$A$8:$Z$8,0)))</f>
        <v/>
      </c>
    </row>
    <row r="18" ht="36" customHeight="1">
      <c r="A18" s="47">
        <f>IF(ISNA(MATCH("№",'С закупкой'!$A$8:$Z$8,0)),"!",IF(ISNUMBER(INDEX('С закупкой'!$A:$Z,ROW()-ROW($A$8)+ROW('С закупкой'!$A$8),MATCH("№",'С закупкой'!$A$8:$Z$8,0))),INDEX('С закупкой'!$A:$Z,ROW()-ROW($A$8)+ROW('С закупкой'!$A$8),MATCH("№",'С закупкой'!$A$8:$Z$8,0)),""))</f>
        <v/>
      </c>
      <c r="B18" s="48">
        <f>IF(ISBLANK(INDEX('С закупкой'!$A:$Z,ROW()-ROW($A$8)+ROW('С закупкой'!$A$8),MATCH("Фото",'С закупкой'!$A$8:$Z$8,0))),"",INDEX('С закупкой'!$A:$Z,ROW()-ROW($A$8)+ROW('С закупкой'!$A$8),MATCH("Фото",'С закупкой'!$A$8:$Z$8,0)))</f>
        <v/>
      </c>
      <c r="C18" s="49">
        <f>IF(INDEX('С закупкой'!$A:$Z,ROW()-ROW($A$8)+ROW('С закупкой'!$A$8),MATCH("Наименование",'С закупкой'!$A$8:$Z$8,0))&lt;&gt;"",INDEX('С закупкой'!$A:$Z,ROW()-ROW($A$8)+ROW('С закупкой'!$A$8),MATCH("Наименование",'С закупкой'!$A$8:$Z$8,0)),IF(ISTEXT(INDEX('С закупкой'!$A:$Z,ROW()-ROW($A$8)+ROW('С закупкой'!$A$8),MATCH("№",'С закупкой'!$A$8:$Z$8,0))),INDEX('С закупкой'!$A:$Z,ROW()-ROW($A$8)+ROW('С закупкой'!$A$8),MATCH("№",'С закупкой'!$A$8:$Z$8,0)),""))</f>
        <v/>
      </c>
      <c r="D18" s="49">
        <f>IF(INDEX('С закупкой'!$A:$Z,ROW()-ROW($A$8)+ROW('С закупкой'!$A$8),MATCH("Бренд",'С закупкой'!$A$8:$Z$8,0))="","",INDEX('С закупкой'!$A:$Z,ROW()-ROW($A$8)+ROW('С закупкой'!$A$8),MATCH("Бренд",'С закупкой'!$A$8:$Z$8,0)))</f>
        <v/>
      </c>
      <c r="E18" s="50">
        <f>IF(INDEX('С закупкой'!$A:$Z,ROW()-ROW($A$8)+ROW('С закупкой'!$A$8),MATCH("Артикул",'С закупкой'!$A$8:$Z$8,0))="","",INDEX('С закупкой'!$A:$Z,ROW()-ROW($A$8)+ROW('С закупкой'!$A$8),MATCH("Артикул",'С закупкой'!$A$8:$Z$8,0)))</f>
        <v/>
      </c>
      <c r="F18" s="49">
        <f>IF(INDEX('С закупкой'!$A:$Z,ROW()-ROW($A$8)+ROW('С закупкой'!$A$8),MATCH("Комната",'С закупкой'!$A$8:$Z$8,0))="","",INDEX('С закупкой'!$A:$Z,ROW()-ROW($A$8)+ROW('С закупкой'!$A$8),MATCH("Комната",'С закупкой'!$A$8:$Z$8,0)))</f>
        <v/>
      </c>
      <c r="G18" s="51">
        <f>IF(INDEX('С закупкой'!$A:$Z,ROW()-ROW($A$8)+ROW('С закупкой'!$A$8),MATCH("Кол-во",'С закупкой'!$A$8:$Z$8,0))="","",INDEX('С закупкой'!$A:$Z,ROW()-ROW($A$8)+ROW('С закупкой'!$A$8),MATCH("Кол-во",'С закупкой'!$A$8:$Z$8,0)))</f>
        <v/>
      </c>
      <c r="H18" s="52">
        <f>IF(INDEX('С закупкой'!$A:$Z,ROW()-ROW($A$8)+ROW('С закупкой'!$A$8),MATCH("Ед.",'С закупкой'!$A$8:$Z$8,0))="","",INDEX('С закупкой'!$A:$Z,ROW()-ROW($A$8)+ROW('С закупкой'!$A$8),MATCH("Ед.",'С закупкой'!$A$8:$Z$8,0)))</f>
        <v/>
      </c>
      <c r="I18" s="53">
        <f>IF(INDEX('С закупкой'!$A:$Z,ROW()-ROW($A$8)+ROW('С закупкой'!$A$8),MATCH("Клиенту за ед.",'С закупкой'!$A$8:$Z$8,0))="","",INDEX('С закупкой'!$A:$Z,ROW()-ROW($A$8)+ROW('С закупкой'!$A$8),MATCH("Клиенту за ед.",'С закупкой'!$A$8:$Z$8,0)))</f>
        <v/>
      </c>
      <c r="J18" s="54">
        <f>IF(LEFT($C18,6)="Итого:",SUM(J$8:J17)-2*SUMIF($C$8:$C17,"Итого:*",J$8:J17),IF($C18="ИТОГО ПО ПРОЕКТУ",SUM(J$8:J17)-SUMIF($C$8:$C17,"Итого:*",J$8:J17),IF(INDEX('С закупкой'!$A:$Z,ROW()-ROW($A$8)+ROW('С закупкой'!$A$8),MATCH("Сумма клиенту",'С закупкой'!$A$8:$Z$8,0))="","",INDEX('С закупкой'!$A:$Z,ROW()-ROW($A$8)+ROW('С закупкой'!$A$8),MATCH("Сумма клиенту",'С закупкой'!$A$8:$Z$8,0)))))</f>
        <v/>
      </c>
      <c r="K18" s="50">
        <f>IF(INDEX('С закупкой'!$A:$Z,ROW()-ROW($A$8)+ROW('С закупкой'!$A$8),MATCH("Поставка",'С закупкой'!$A$8:$Z$8,0))="","",INDEX('С закупкой'!$A:$Z,ROW()-ROW($A$8)+ROW('С закупкой'!$A$8),MATCH("Поставка",'С закупкой'!$A$8:$Z$8,0)))</f>
        <v/>
      </c>
      <c r="L18" s="50">
        <f>IF(INDEX('С закупкой'!$A:$Z,ROW()-ROW($A$8)+ROW('С закупкой'!$A$8),MATCH("Примечание",'С закупкой'!$A$8:$Z$8,0))="","",INDEX('С закупкой'!$A:$Z,ROW()-ROW($A$8)+ROW('С закупкой'!$A$8),MATCH("Примечание",'С закупкой'!$A$8:$Z$8,0)))</f>
        <v/>
      </c>
    </row>
    <row r="19" ht="36" customHeight="1">
      <c r="A19" s="47">
        <f>IF(ISNA(MATCH("№",'С закупкой'!$A$8:$Z$8,0)),"!",IF(ISNUMBER(INDEX('С закупкой'!$A:$Z,ROW()-ROW($A$8)+ROW('С закупкой'!$A$8),MATCH("№",'С закупкой'!$A$8:$Z$8,0))),INDEX('С закупкой'!$A:$Z,ROW()-ROW($A$8)+ROW('С закупкой'!$A$8),MATCH("№",'С закупкой'!$A$8:$Z$8,0)),""))</f>
        <v/>
      </c>
      <c r="B19" s="48">
        <f>IF(ISBLANK(INDEX('С закупкой'!$A:$Z,ROW()-ROW($A$8)+ROW('С закупкой'!$A$8),MATCH("Фото",'С закупкой'!$A$8:$Z$8,0))),"",INDEX('С закупкой'!$A:$Z,ROW()-ROW($A$8)+ROW('С закупкой'!$A$8),MATCH("Фото",'С закупкой'!$A$8:$Z$8,0)))</f>
        <v/>
      </c>
      <c r="C19" s="49">
        <f>IF(INDEX('С закупкой'!$A:$Z,ROW()-ROW($A$8)+ROW('С закупкой'!$A$8),MATCH("Наименование",'С закупкой'!$A$8:$Z$8,0))&lt;&gt;"",INDEX('С закупкой'!$A:$Z,ROW()-ROW($A$8)+ROW('С закупкой'!$A$8),MATCH("Наименование",'С закупкой'!$A$8:$Z$8,0)),IF(ISTEXT(INDEX('С закупкой'!$A:$Z,ROW()-ROW($A$8)+ROW('С закупкой'!$A$8),MATCH("№",'С закупкой'!$A$8:$Z$8,0))),INDEX('С закупкой'!$A:$Z,ROW()-ROW($A$8)+ROW('С закупкой'!$A$8),MATCH("№",'С закупкой'!$A$8:$Z$8,0)),""))</f>
        <v/>
      </c>
      <c r="D19" s="49">
        <f>IF(INDEX('С закупкой'!$A:$Z,ROW()-ROW($A$8)+ROW('С закупкой'!$A$8),MATCH("Бренд",'С закупкой'!$A$8:$Z$8,0))="","",INDEX('С закупкой'!$A:$Z,ROW()-ROW($A$8)+ROW('С закупкой'!$A$8),MATCH("Бренд",'С закупкой'!$A$8:$Z$8,0)))</f>
        <v/>
      </c>
      <c r="E19" s="50">
        <f>IF(INDEX('С закупкой'!$A:$Z,ROW()-ROW($A$8)+ROW('С закупкой'!$A$8),MATCH("Артикул",'С закупкой'!$A$8:$Z$8,0))="","",INDEX('С закупкой'!$A:$Z,ROW()-ROW($A$8)+ROW('С закупкой'!$A$8),MATCH("Артикул",'С закупкой'!$A$8:$Z$8,0)))</f>
        <v/>
      </c>
      <c r="F19" s="49">
        <f>IF(INDEX('С закупкой'!$A:$Z,ROW()-ROW($A$8)+ROW('С закупкой'!$A$8),MATCH("Комната",'С закупкой'!$A$8:$Z$8,0))="","",INDEX('С закупкой'!$A:$Z,ROW()-ROW($A$8)+ROW('С закупкой'!$A$8),MATCH("Комната",'С закупкой'!$A$8:$Z$8,0)))</f>
        <v/>
      </c>
      <c r="G19" s="51">
        <f>IF(INDEX('С закупкой'!$A:$Z,ROW()-ROW($A$8)+ROW('С закупкой'!$A$8),MATCH("Кол-во",'С закупкой'!$A$8:$Z$8,0))="","",INDEX('С закупкой'!$A:$Z,ROW()-ROW($A$8)+ROW('С закупкой'!$A$8),MATCH("Кол-во",'С закупкой'!$A$8:$Z$8,0)))</f>
        <v/>
      </c>
      <c r="H19" s="52">
        <f>IF(INDEX('С закупкой'!$A:$Z,ROW()-ROW($A$8)+ROW('С закупкой'!$A$8),MATCH("Ед.",'С закупкой'!$A$8:$Z$8,0))="","",INDEX('С закупкой'!$A:$Z,ROW()-ROW($A$8)+ROW('С закупкой'!$A$8),MATCH("Ед.",'С закупкой'!$A$8:$Z$8,0)))</f>
        <v/>
      </c>
      <c r="I19" s="53">
        <f>IF(INDEX('С закупкой'!$A:$Z,ROW()-ROW($A$8)+ROW('С закупкой'!$A$8),MATCH("Клиенту за ед.",'С закупкой'!$A$8:$Z$8,0))="","",INDEX('С закупкой'!$A:$Z,ROW()-ROW($A$8)+ROW('С закупкой'!$A$8),MATCH("Клиенту за ед.",'С закупкой'!$A$8:$Z$8,0)))</f>
        <v/>
      </c>
      <c r="J19" s="54">
        <f>IF(LEFT($C19,6)="Итого:",SUM(J$8:J18)-2*SUMIF($C$8:$C18,"Итого:*",J$8:J18),IF($C19="ИТОГО ПО ПРОЕКТУ",SUM(J$8:J18)-SUMIF($C$8:$C18,"Итого:*",J$8:J18),IF(INDEX('С закупкой'!$A:$Z,ROW()-ROW($A$8)+ROW('С закупкой'!$A$8),MATCH("Сумма клиенту",'С закупкой'!$A$8:$Z$8,0))="","",INDEX('С закупкой'!$A:$Z,ROW()-ROW($A$8)+ROW('С закупкой'!$A$8),MATCH("Сумма клиенту",'С закупкой'!$A$8:$Z$8,0)))))</f>
        <v/>
      </c>
      <c r="K19" s="50">
        <f>IF(INDEX('С закупкой'!$A:$Z,ROW()-ROW($A$8)+ROW('С закупкой'!$A$8),MATCH("Поставка",'С закупкой'!$A$8:$Z$8,0))="","",INDEX('С закупкой'!$A:$Z,ROW()-ROW($A$8)+ROW('С закупкой'!$A$8),MATCH("Поставка",'С закупкой'!$A$8:$Z$8,0)))</f>
        <v/>
      </c>
      <c r="L19" s="50">
        <f>IF(INDEX('С закупкой'!$A:$Z,ROW()-ROW($A$8)+ROW('С закупкой'!$A$8),MATCH("Примечание",'С закупкой'!$A$8:$Z$8,0))="","",INDEX('С закупкой'!$A:$Z,ROW()-ROW($A$8)+ROW('С закупкой'!$A$8),MATCH("Примечание",'С закупкой'!$A$8:$Z$8,0)))</f>
        <v/>
      </c>
    </row>
    <row r="20" ht="36" customHeight="1">
      <c r="A20" s="47">
        <f>IF(ISNA(MATCH("№",'С закупкой'!$A$8:$Z$8,0)),"!",IF(ISNUMBER(INDEX('С закупкой'!$A:$Z,ROW()-ROW($A$8)+ROW('С закупкой'!$A$8),MATCH("№",'С закупкой'!$A$8:$Z$8,0))),INDEX('С закупкой'!$A:$Z,ROW()-ROW($A$8)+ROW('С закупкой'!$A$8),MATCH("№",'С закупкой'!$A$8:$Z$8,0)),""))</f>
        <v/>
      </c>
      <c r="B20" s="48">
        <f>IF(ISBLANK(INDEX('С закупкой'!$A:$Z,ROW()-ROW($A$8)+ROW('С закупкой'!$A$8),MATCH("Фото",'С закупкой'!$A$8:$Z$8,0))),"",INDEX('С закупкой'!$A:$Z,ROW()-ROW($A$8)+ROW('С закупкой'!$A$8),MATCH("Фото",'С закупкой'!$A$8:$Z$8,0)))</f>
        <v/>
      </c>
      <c r="C20" s="49">
        <f>IF(INDEX('С закупкой'!$A:$Z,ROW()-ROW($A$8)+ROW('С закупкой'!$A$8),MATCH("Наименование",'С закупкой'!$A$8:$Z$8,0))&lt;&gt;"",INDEX('С закупкой'!$A:$Z,ROW()-ROW($A$8)+ROW('С закупкой'!$A$8),MATCH("Наименование",'С закупкой'!$A$8:$Z$8,0)),IF(ISTEXT(INDEX('С закупкой'!$A:$Z,ROW()-ROW($A$8)+ROW('С закупкой'!$A$8),MATCH("№",'С закупкой'!$A$8:$Z$8,0))),INDEX('С закупкой'!$A:$Z,ROW()-ROW($A$8)+ROW('С закупкой'!$A$8),MATCH("№",'С закупкой'!$A$8:$Z$8,0)),""))</f>
        <v/>
      </c>
      <c r="D20" s="49">
        <f>IF(INDEX('С закупкой'!$A:$Z,ROW()-ROW($A$8)+ROW('С закупкой'!$A$8),MATCH("Бренд",'С закупкой'!$A$8:$Z$8,0))="","",INDEX('С закупкой'!$A:$Z,ROW()-ROW($A$8)+ROW('С закупкой'!$A$8),MATCH("Бренд",'С закупкой'!$A$8:$Z$8,0)))</f>
        <v/>
      </c>
      <c r="E20" s="50">
        <f>IF(INDEX('С закупкой'!$A:$Z,ROW()-ROW($A$8)+ROW('С закупкой'!$A$8),MATCH("Артикул",'С закупкой'!$A$8:$Z$8,0))="","",INDEX('С закупкой'!$A:$Z,ROW()-ROW($A$8)+ROW('С закупкой'!$A$8),MATCH("Артикул",'С закупкой'!$A$8:$Z$8,0)))</f>
        <v/>
      </c>
      <c r="F20" s="49">
        <f>IF(INDEX('С закупкой'!$A:$Z,ROW()-ROW($A$8)+ROW('С закупкой'!$A$8),MATCH("Комната",'С закупкой'!$A$8:$Z$8,0))="","",INDEX('С закупкой'!$A:$Z,ROW()-ROW($A$8)+ROW('С закупкой'!$A$8),MATCH("Комната",'С закупкой'!$A$8:$Z$8,0)))</f>
        <v/>
      </c>
      <c r="G20" s="51">
        <f>IF(INDEX('С закупкой'!$A:$Z,ROW()-ROW($A$8)+ROW('С закупкой'!$A$8),MATCH("Кол-во",'С закупкой'!$A$8:$Z$8,0))="","",INDEX('С закупкой'!$A:$Z,ROW()-ROW($A$8)+ROW('С закупкой'!$A$8),MATCH("Кол-во",'С закупкой'!$A$8:$Z$8,0)))</f>
        <v/>
      </c>
      <c r="H20" s="52">
        <f>IF(INDEX('С закупкой'!$A:$Z,ROW()-ROW($A$8)+ROW('С закупкой'!$A$8),MATCH("Ед.",'С закупкой'!$A$8:$Z$8,0))="","",INDEX('С закупкой'!$A:$Z,ROW()-ROW($A$8)+ROW('С закупкой'!$A$8),MATCH("Ед.",'С закупкой'!$A$8:$Z$8,0)))</f>
        <v/>
      </c>
      <c r="I20" s="53">
        <f>IF(INDEX('С закупкой'!$A:$Z,ROW()-ROW($A$8)+ROW('С закупкой'!$A$8),MATCH("Клиенту за ед.",'С закупкой'!$A$8:$Z$8,0))="","",INDEX('С закупкой'!$A:$Z,ROW()-ROW($A$8)+ROW('С закупкой'!$A$8),MATCH("Клиенту за ед.",'С закупкой'!$A$8:$Z$8,0)))</f>
        <v/>
      </c>
      <c r="J20" s="54">
        <f>IF(LEFT($C20,6)="Итого:",SUM(J$8:J19)-2*SUMIF($C$8:$C19,"Итого:*",J$8:J19),IF($C20="ИТОГО ПО ПРОЕКТУ",SUM(J$8:J19)-SUMIF($C$8:$C19,"Итого:*",J$8:J19),IF(INDEX('С закупкой'!$A:$Z,ROW()-ROW($A$8)+ROW('С закупкой'!$A$8),MATCH("Сумма клиенту",'С закупкой'!$A$8:$Z$8,0))="","",INDEX('С закупкой'!$A:$Z,ROW()-ROW($A$8)+ROW('С закупкой'!$A$8),MATCH("Сумма клиенту",'С закупкой'!$A$8:$Z$8,0)))))</f>
        <v/>
      </c>
      <c r="K20" s="50">
        <f>IF(INDEX('С закупкой'!$A:$Z,ROW()-ROW($A$8)+ROW('С закупкой'!$A$8),MATCH("Поставка",'С закупкой'!$A$8:$Z$8,0))="","",INDEX('С закупкой'!$A:$Z,ROW()-ROW($A$8)+ROW('С закупкой'!$A$8),MATCH("Поставка",'С закупкой'!$A$8:$Z$8,0)))</f>
        <v/>
      </c>
      <c r="L20" s="50">
        <f>IF(INDEX('С закупкой'!$A:$Z,ROW()-ROW($A$8)+ROW('С закупкой'!$A$8),MATCH("Примечание",'С закупкой'!$A$8:$Z$8,0))="","",INDEX('С закупкой'!$A:$Z,ROW()-ROW($A$8)+ROW('С закупкой'!$A$8),MATCH("Примечание",'С закупкой'!$A$8:$Z$8,0)))</f>
        <v/>
      </c>
    </row>
    <row r="21" ht="36" customHeight="1">
      <c r="A21" s="47">
        <f>IF(ISNA(MATCH("№",'С закупкой'!$A$8:$Z$8,0)),"!",IF(ISNUMBER(INDEX('С закупкой'!$A:$Z,ROW()-ROW($A$8)+ROW('С закупкой'!$A$8),MATCH("№",'С закупкой'!$A$8:$Z$8,0))),INDEX('С закупкой'!$A:$Z,ROW()-ROW($A$8)+ROW('С закупкой'!$A$8),MATCH("№",'С закупкой'!$A$8:$Z$8,0)),""))</f>
        <v/>
      </c>
      <c r="B21" s="48">
        <f>IF(ISBLANK(INDEX('С закупкой'!$A:$Z,ROW()-ROW($A$8)+ROW('С закупкой'!$A$8),MATCH("Фото",'С закупкой'!$A$8:$Z$8,0))),"",INDEX('С закупкой'!$A:$Z,ROW()-ROW($A$8)+ROW('С закупкой'!$A$8),MATCH("Фото",'С закупкой'!$A$8:$Z$8,0)))</f>
        <v/>
      </c>
      <c r="C21" s="49">
        <f>IF(INDEX('С закупкой'!$A:$Z,ROW()-ROW($A$8)+ROW('С закупкой'!$A$8),MATCH("Наименование",'С закупкой'!$A$8:$Z$8,0))&lt;&gt;"",INDEX('С закупкой'!$A:$Z,ROW()-ROW($A$8)+ROW('С закупкой'!$A$8),MATCH("Наименование",'С закупкой'!$A$8:$Z$8,0)),IF(ISTEXT(INDEX('С закупкой'!$A:$Z,ROW()-ROW($A$8)+ROW('С закупкой'!$A$8),MATCH("№",'С закупкой'!$A$8:$Z$8,0))),INDEX('С закупкой'!$A:$Z,ROW()-ROW($A$8)+ROW('С закупкой'!$A$8),MATCH("№",'С закупкой'!$A$8:$Z$8,0)),""))</f>
        <v/>
      </c>
      <c r="D21" s="49">
        <f>IF(INDEX('С закупкой'!$A:$Z,ROW()-ROW($A$8)+ROW('С закупкой'!$A$8),MATCH("Бренд",'С закупкой'!$A$8:$Z$8,0))="","",INDEX('С закупкой'!$A:$Z,ROW()-ROW($A$8)+ROW('С закупкой'!$A$8),MATCH("Бренд",'С закупкой'!$A$8:$Z$8,0)))</f>
        <v/>
      </c>
      <c r="E21" s="50">
        <f>IF(INDEX('С закупкой'!$A:$Z,ROW()-ROW($A$8)+ROW('С закупкой'!$A$8),MATCH("Артикул",'С закупкой'!$A$8:$Z$8,0))="","",INDEX('С закупкой'!$A:$Z,ROW()-ROW($A$8)+ROW('С закупкой'!$A$8),MATCH("Артикул",'С закупкой'!$A$8:$Z$8,0)))</f>
        <v/>
      </c>
      <c r="F21" s="49">
        <f>IF(INDEX('С закупкой'!$A:$Z,ROW()-ROW($A$8)+ROW('С закупкой'!$A$8),MATCH("Комната",'С закупкой'!$A$8:$Z$8,0))="","",INDEX('С закупкой'!$A:$Z,ROW()-ROW($A$8)+ROW('С закупкой'!$A$8),MATCH("Комната",'С закупкой'!$A$8:$Z$8,0)))</f>
        <v/>
      </c>
      <c r="G21" s="51">
        <f>IF(INDEX('С закупкой'!$A:$Z,ROW()-ROW($A$8)+ROW('С закупкой'!$A$8),MATCH("Кол-во",'С закупкой'!$A$8:$Z$8,0))="","",INDEX('С закупкой'!$A:$Z,ROW()-ROW($A$8)+ROW('С закупкой'!$A$8),MATCH("Кол-во",'С закупкой'!$A$8:$Z$8,0)))</f>
        <v/>
      </c>
      <c r="H21" s="52">
        <f>IF(INDEX('С закупкой'!$A:$Z,ROW()-ROW($A$8)+ROW('С закупкой'!$A$8),MATCH("Ед.",'С закупкой'!$A$8:$Z$8,0))="","",INDEX('С закупкой'!$A:$Z,ROW()-ROW($A$8)+ROW('С закупкой'!$A$8),MATCH("Ед.",'С закупкой'!$A$8:$Z$8,0)))</f>
        <v/>
      </c>
      <c r="I21" s="53">
        <f>IF(INDEX('С закупкой'!$A:$Z,ROW()-ROW($A$8)+ROW('С закупкой'!$A$8),MATCH("Клиенту за ед.",'С закупкой'!$A$8:$Z$8,0))="","",INDEX('С закупкой'!$A:$Z,ROW()-ROW($A$8)+ROW('С закупкой'!$A$8),MATCH("Клиенту за ед.",'С закупкой'!$A$8:$Z$8,0)))</f>
        <v/>
      </c>
      <c r="J21" s="54">
        <f>IF(LEFT($C21,6)="Итого:",SUM(J$8:J20)-2*SUMIF($C$8:$C20,"Итого:*",J$8:J20),IF($C21="ИТОГО ПО ПРОЕКТУ",SUM(J$8:J20)-SUMIF($C$8:$C20,"Итого:*",J$8:J20),IF(INDEX('С закупкой'!$A:$Z,ROW()-ROW($A$8)+ROW('С закупкой'!$A$8),MATCH("Сумма клиенту",'С закупкой'!$A$8:$Z$8,0))="","",INDEX('С закупкой'!$A:$Z,ROW()-ROW($A$8)+ROW('С закупкой'!$A$8),MATCH("Сумма клиенту",'С закупкой'!$A$8:$Z$8,0)))))</f>
        <v/>
      </c>
      <c r="K21" s="50">
        <f>IF(INDEX('С закупкой'!$A:$Z,ROW()-ROW($A$8)+ROW('С закупкой'!$A$8),MATCH("Поставка",'С закупкой'!$A$8:$Z$8,0))="","",INDEX('С закупкой'!$A:$Z,ROW()-ROW($A$8)+ROW('С закупкой'!$A$8),MATCH("Поставка",'С закупкой'!$A$8:$Z$8,0)))</f>
        <v/>
      </c>
      <c r="L21" s="50">
        <f>IF(INDEX('С закупкой'!$A:$Z,ROW()-ROW($A$8)+ROW('С закупкой'!$A$8),MATCH("Примечание",'С закупкой'!$A$8:$Z$8,0))="","",INDEX('С закупкой'!$A:$Z,ROW()-ROW($A$8)+ROW('С закупкой'!$A$8),MATCH("Примечание",'С закупкой'!$A$8:$Z$8,0)))</f>
        <v/>
      </c>
    </row>
    <row r="22" ht="36" customHeight="1">
      <c r="A22" s="47">
        <f>IF(ISNA(MATCH("№",'С закупкой'!$A$8:$Z$8,0)),"!",IF(ISNUMBER(INDEX('С закупкой'!$A:$Z,ROW()-ROW($A$8)+ROW('С закупкой'!$A$8),MATCH("№",'С закупкой'!$A$8:$Z$8,0))),INDEX('С закупкой'!$A:$Z,ROW()-ROW($A$8)+ROW('С закупкой'!$A$8),MATCH("№",'С закупкой'!$A$8:$Z$8,0)),""))</f>
        <v/>
      </c>
      <c r="B22" s="48">
        <f>IF(ISBLANK(INDEX('С закупкой'!$A:$Z,ROW()-ROW($A$8)+ROW('С закупкой'!$A$8),MATCH("Фото",'С закупкой'!$A$8:$Z$8,0))),"",INDEX('С закупкой'!$A:$Z,ROW()-ROW($A$8)+ROW('С закупкой'!$A$8),MATCH("Фото",'С закупкой'!$A$8:$Z$8,0)))</f>
        <v/>
      </c>
      <c r="C22" s="49">
        <f>IF(INDEX('С закупкой'!$A:$Z,ROW()-ROW($A$8)+ROW('С закупкой'!$A$8),MATCH("Наименование",'С закупкой'!$A$8:$Z$8,0))&lt;&gt;"",INDEX('С закупкой'!$A:$Z,ROW()-ROW($A$8)+ROW('С закупкой'!$A$8),MATCH("Наименование",'С закупкой'!$A$8:$Z$8,0)),IF(ISTEXT(INDEX('С закупкой'!$A:$Z,ROW()-ROW($A$8)+ROW('С закупкой'!$A$8),MATCH("№",'С закупкой'!$A$8:$Z$8,0))),INDEX('С закупкой'!$A:$Z,ROW()-ROW($A$8)+ROW('С закупкой'!$A$8),MATCH("№",'С закупкой'!$A$8:$Z$8,0)),""))</f>
        <v/>
      </c>
      <c r="D22" s="49">
        <f>IF(INDEX('С закупкой'!$A:$Z,ROW()-ROW($A$8)+ROW('С закупкой'!$A$8),MATCH("Бренд",'С закупкой'!$A$8:$Z$8,0))="","",INDEX('С закупкой'!$A:$Z,ROW()-ROW($A$8)+ROW('С закупкой'!$A$8),MATCH("Бренд",'С закупкой'!$A$8:$Z$8,0)))</f>
        <v/>
      </c>
      <c r="E22" s="50">
        <f>IF(INDEX('С закупкой'!$A:$Z,ROW()-ROW($A$8)+ROW('С закупкой'!$A$8),MATCH("Артикул",'С закупкой'!$A$8:$Z$8,0))="","",INDEX('С закупкой'!$A:$Z,ROW()-ROW($A$8)+ROW('С закупкой'!$A$8),MATCH("Артикул",'С закупкой'!$A$8:$Z$8,0)))</f>
        <v/>
      </c>
      <c r="F22" s="49">
        <f>IF(INDEX('С закупкой'!$A:$Z,ROW()-ROW($A$8)+ROW('С закупкой'!$A$8),MATCH("Комната",'С закупкой'!$A$8:$Z$8,0))="","",INDEX('С закупкой'!$A:$Z,ROW()-ROW($A$8)+ROW('С закупкой'!$A$8),MATCH("Комната",'С закупкой'!$A$8:$Z$8,0)))</f>
        <v/>
      </c>
      <c r="G22" s="51">
        <f>IF(INDEX('С закупкой'!$A:$Z,ROW()-ROW($A$8)+ROW('С закупкой'!$A$8),MATCH("Кол-во",'С закупкой'!$A$8:$Z$8,0))="","",INDEX('С закупкой'!$A:$Z,ROW()-ROW($A$8)+ROW('С закупкой'!$A$8),MATCH("Кол-во",'С закупкой'!$A$8:$Z$8,0)))</f>
        <v/>
      </c>
      <c r="H22" s="52">
        <f>IF(INDEX('С закупкой'!$A:$Z,ROW()-ROW($A$8)+ROW('С закупкой'!$A$8),MATCH("Ед.",'С закупкой'!$A$8:$Z$8,0))="","",INDEX('С закупкой'!$A:$Z,ROW()-ROW($A$8)+ROW('С закупкой'!$A$8),MATCH("Ед.",'С закупкой'!$A$8:$Z$8,0)))</f>
        <v/>
      </c>
      <c r="I22" s="53">
        <f>IF(INDEX('С закупкой'!$A:$Z,ROW()-ROW($A$8)+ROW('С закупкой'!$A$8),MATCH("Клиенту за ед.",'С закупкой'!$A$8:$Z$8,0))="","",INDEX('С закупкой'!$A:$Z,ROW()-ROW($A$8)+ROW('С закупкой'!$A$8),MATCH("Клиенту за ед.",'С закупкой'!$A$8:$Z$8,0)))</f>
        <v/>
      </c>
      <c r="J22" s="54">
        <f>IF(LEFT($C22,6)="Итого:",SUM(J$8:J21)-2*SUMIF($C$8:$C21,"Итого:*",J$8:J21),IF($C22="ИТОГО ПО ПРОЕКТУ",SUM(J$8:J21)-SUMIF($C$8:$C21,"Итого:*",J$8:J21),IF(INDEX('С закупкой'!$A:$Z,ROW()-ROW($A$8)+ROW('С закупкой'!$A$8),MATCH("Сумма клиенту",'С закупкой'!$A$8:$Z$8,0))="","",INDEX('С закупкой'!$A:$Z,ROW()-ROW($A$8)+ROW('С закупкой'!$A$8),MATCH("Сумма клиенту",'С закупкой'!$A$8:$Z$8,0)))))</f>
        <v/>
      </c>
      <c r="K22" s="50">
        <f>IF(INDEX('С закупкой'!$A:$Z,ROW()-ROW($A$8)+ROW('С закупкой'!$A$8),MATCH("Поставка",'С закупкой'!$A$8:$Z$8,0))="","",INDEX('С закупкой'!$A:$Z,ROW()-ROW($A$8)+ROW('С закупкой'!$A$8),MATCH("Поставка",'С закупкой'!$A$8:$Z$8,0)))</f>
        <v/>
      </c>
      <c r="L22" s="50">
        <f>IF(INDEX('С закупкой'!$A:$Z,ROW()-ROW($A$8)+ROW('С закупкой'!$A$8),MATCH("Примечание",'С закупкой'!$A$8:$Z$8,0))="","",INDEX('С закупкой'!$A:$Z,ROW()-ROW($A$8)+ROW('С закупкой'!$A$8),MATCH("Примечание",'С закупкой'!$A$8:$Z$8,0)))</f>
        <v/>
      </c>
    </row>
    <row r="23" ht="36" customHeight="1">
      <c r="A23" s="47">
        <f>IF(ISNA(MATCH("№",'С закупкой'!$A$8:$Z$8,0)),"!",IF(ISNUMBER(INDEX('С закупкой'!$A:$Z,ROW()-ROW($A$8)+ROW('С закупкой'!$A$8),MATCH("№",'С закупкой'!$A$8:$Z$8,0))),INDEX('С закупкой'!$A:$Z,ROW()-ROW($A$8)+ROW('С закупкой'!$A$8),MATCH("№",'С закупкой'!$A$8:$Z$8,0)),""))</f>
        <v/>
      </c>
      <c r="B23" s="48">
        <f>IF(ISBLANK(INDEX('С закупкой'!$A:$Z,ROW()-ROW($A$8)+ROW('С закупкой'!$A$8),MATCH("Фото",'С закупкой'!$A$8:$Z$8,0))),"",INDEX('С закупкой'!$A:$Z,ROW()-ROW($A$8)+ROW('С закупкой'!$A$8),MATCH("Фото",'С закупкой'!$A$8:$Z$8,0)))</f>
        <v/>
      </c>
      <c r="C23" s="49">
        <f>IF(INDEX('С закупкой'!$A:$Z,ROW()-ROW($A$8)+ROW('С закупкой'!$A$8),MATCH("Наименование",'С закупкой'!$A$8:$Z$8,0))&lt;&gt;"",INDEX('С закупкой'!$A:$Z,ROW()-ROW($A$8)+ROW('С закупкой'!$A$8),MATCH("Наименование",'С закупкой'!$A$8:$Z$8,0)),IF(ISTEXT(INDEX('С закупкой'!$A:$Z,ROW()-ROW($A$8)+ROW('С закупкой'!$A$8),MATCH("№",'С закупкой'!$A$8:$Z$8,0))),INDEX('С закупкой'!$A:$Z,ROW()-ROW($A$8)+ROW('С закупкой'!$A$8),MATCH("№",'С закупкой'!$A$8:$Z$8,0)),""))</f>
        <v/>
      </c>
      <c r="D23" s="49">
        <f>IF(INDEX('С закупкой'!$A:$Z,ROW()-ROW($A$8)+ROW('С закупкой'!$A$8),MATCH("Бренд",'С закупкой'!$A$8:$Z$8,0))="","",INDEX('С закупкой'!$A:$Z,ROW()-ROW($A$8)+ROW('С закупкой'!$A$8),MATCH("Бренд",'С закупкой'!$A$8:$Z$8,0)))</f>
        <v/>
      </c>
      <c r="E23" s="50">
        <f>IF(INDEX('С закупкой'!$A:$Z,ROW()-ROW($A$8)+ROW('С закупкой'!$A$8),MATCH("Артикул",'С закупкой'!$A$8:$Z$8,0))="","",INDEX('С закупкой'!$A:$Z,ROW()-ROW($A$8)+ROW('С закупкой'!$A$8),MATCH("Артикул",'С закупкой'!$A$8:$Z$8,0)))</f>
        <v/>
      </c>
      <c r="F23" s="49">
        <f>IF(INDEX('С закупкой'!$A:$Z,ROW()-ROW($A$8)+ROW('С закупкой'!$A$8),MATCH("Комната",'С закупкой'!$A$8:$Z$8,0))="","",INDEX('С закупкой'!$A:$Z,ROW()-ROW($A$8)+ROW('С закупкой'!$A$8),MATCH("Комната",'С закупкой'!$A$8:$Z$8,0)))</f>
        <v/>
      </c>
      <c r="G23" s="51">
        <f>IF(INDEX('С закупкой'!$A:$Z,ROW()-ROW($A$8)+ROW('С закупкой'!$A$8),MATCH("Кол-во",'С закупкой'!$A$8:$Z$8,0))="","",INDEX('С закупкой'!$A:$Z,ROW()-ROW($A$8)+ROW('С закупкой'!$A$8),MATCH("Кол-во",'С закупкой'!$A$8:$Z$8,0)))</f>
        <v/>
      </c>
      <c r="H23" s="52">
        <f>IF(INDEX('С закупкой'!$A:$Z,ROW()-ROW($A$8)+ROW('С закупкой'!$A$8),MATCH("Ед.",'С закупкой'!$A$8:$Z$8,0))="","",INDEX('С закупкой'!$A:$Z,ROW()-ROW($A$8)+ROW('С закупкой'!$A$8),MATCH("Ед.",'С закупкой'!$A$8:$Z$8,0)))</f>
        <v/>
      </c>
      <c r="I23" s="53">
        <f>IF(INDEX('С закупкой'!$A:$Z,ROW()-ROW($A$8)+ROW('С закупкой'!$A$8),MATCH("Клиенту за ед.",'С закупкой'!$A$8:$Z$8,0))="","",INDEX('С закупкой'!$A:$Z,ROW()-ROW($A$8)+ROW('С закупкой'!$A$8),MATCH("Клиенту за ед.",'С закупкой'!$A$8:$Z$8,0)))</f>
        <v/>
      </c>
      <c r="J23" s="54">
        <f>IF(LEFT($C23,6)="Итого:",SUM(J$8:J22)-2*SUMIF($C$8:$C22,"Итого:*",J$8:J22),IF($C23="ИТОГО ПО ПРОЕКТУ",SUM(J$8:J22)-SUMIF($C$8:$C22,"Итого:*",J$8:J22),IF(INDEX('С закупкой'!$A:$Z,ROW()-ROW($A$8)+ROW('С закупкой'!$A$8),MATCH("Сумма клиенту",'С закупкой'!$A$8:$Z$8,0))="","",INDEX('С закупкой'!$A:$Z,ROW()-ROW($A$8)+ROW('С закупкой'!$A$8),MATCH("Сумма клиенту",'С закупкой'!$A$8:$Z$8,0)))))</f>
        <v/>
      </c>
      <c r="K23" s="50">
        <f>IF(INDEX('С закупкой'!$A:$Z,ROW()-ROW($A$8)+ROW('С закупкой'!$A$8),MATCH("Поставка",'С закупкой'!$A$8:$Z$8,0))="","",INDEX('С закупкой'!$A:$Z,ROW()-ROW($A$8)+ROW('С закупкой'!$A$8),MATCH("Поставка",'С закупкой'!$A$8:$Z$8,0)))</f>
        <v/>
      </c>
      <c r="L23" s="50">
        <f>IF(INDEX('С закупкой'!$A:$Z,ROW()-ROW($A$8)+ROW('С закупкой'!$A$8),MATCH("Примечание",'С закупкой'!$A$8:$Z$8,0))="","",INDEX('С закупкой'!$A:$Z,ROW()-ROW($A$8)+ROW('С закупкой'!$A$8),MATCH("Примечание",'С закупкой'!$A$8:$Z$8,0)))</f>
        <v/>
      </c>
    </row>
    <row r="24" ht="36" customHeight="1">
      <c r="A24" s="47">
        <f>IF(ISNA(MATCH("№",'С закупкой'!$A$8:$Z$8,0)),"!",IF(ISNUMBER(INDEX('С закупкой'!$A:$Z,ROW()-ROW($A$8)+ROW('С закупкой'!$A$8),MATCH("№",'С закупкой'!$A$8:$Z$8,0))),INDEX('С закупкой'!$A:$Z,ROW()-ROW($A$8)+ROW('С закупкой'!$A$8),MATCH("№",'С закупкой'!$A$8:$Z$8,0)),""))</f>
        <v/>
      </c>
      <c r="B24" s="48">
        <f>IF(ISBLANK(INDEX('С закупкой'!$A:$Z,ROW()-ROW($A$8)+ROW('С закупкой'!$A$8),MATCH("Фото",'С закупкой'!$A$8:$Z$8,0))),"",INDEX('С закупкой'!$A:$Z,ROW()-ROW($A$8)+ROW('С закупкой'!$A$8),MATCH("Фото",'С закупкой'!$A$8:$Z$8,0)))</f>
        <v/>
      </c>
      <c r="C24" s="49">
        <f>IF(INDEX('С закупкой'!$A:$Z,ROW()-ROW($A$8)+ROW('С закупкой'!$A$8),MATCH("Наименование",'С закупкой'!$A$8:$Z$8,0))&lt;&gt;"",INDEX('С закупкой'!$A:$Z,ROW()-ROW($A$8)+ROW('С закупкой'!$A$8),MATCH("Наименование",'С закупкой'!$A$8:$Z$8,0)),IF(ISTEXT(INDEX('С закупкой'!$A:$Z,ROW()-ROW($A$8)+ROW('С закупкой'!$A$8),MATCH("№",'С закупкой'!$A$8:$Z$8,0))),INDEX('С закупкой'!$A:$Z,ROW()-ROW($A$8)+ROW('С закупкой'!$A$8),MATCH("№",'С закупкой'!$A$8:$Z$8,0)),""))</f>
        <v/>
      </c>
      <c r="D24" s="49">
        <f>IF(INDEX('С закупкой'!$A:$Z,ROW()-ROW($A$8)+ROW('С закупкой'!$A$8),MATCH("Бренд",'С закупкой'!$A$8:$Z$8,0))="","",INDEX('С закупкой'!$A:$Z,ROW()-ROW($A$8)+ROW('С закупкой'!$A$8),MATCH("Бренд",'С закупкой'!$A$8:$Z$8,0)))</f>
        <v/>
      </c>
      <c r="E24" s="50">
        <f>IF(INDEX('С закупкой'!$A:$Z,ROW()-ROW($A$8)+ROW('С закупкой'!$A$8),MATCH("Артикул",'С закупкой'!$A$8:$Z$8,0))="","",INDEX('С закупкой'!$A:$Z,ROW()-ROW($A$8)+ROW('С закупкой'!$A$8),MATCH("Артикул",'С закупкой'!$A$8:$Z$8,0)))</f>
        <v/>
      </c>
      <c r="F24" s="49">
        <f>IF(INDEX('С закупкой'!$A:$Z,ROW()-ROW($A$8)+ROW('С закупкой'!$A$8),MATCH("Комната",'С закупкой'!$A$8:$Z$8,0))="","",INDEX('С закупкой'!$A:$Z,ROW()-ROW($A$8)+ROW('С закупкой'!$A$8),MATCH("Комната",'С закупкой'!$A$8:$Z$8,0)))</f>
        <v/>
      </c>
      <c r="G24" s="51">
        <f>IF(INDEX('С закупкой'!$A:$Z,ROW()-ROW($A$8)+ROW('С закупкой'!$A$8),MATCH("Кол-во",'С закупкой'!$A$8:$Z$8,0))="","",INDEX('С закупкой'!$A:$Z,ROW()-ROW($A$8)+ROW('С закупкой'!$A$8),MATCH("Кол-во",'С закупкой'!$A$8:$Z$8,0)))</f>
        <v/>
      </c>
      <c r="H24" s="52">
        <f>IF(INDEX('С закупкой'!$A:$Z,ROW()-ROW($A$8)+ROW('С закупкой'!$A$8),MATCH("Ед.",'С закупкой'!$A$8:$Z$8,0))="","",INDEX('С закупкой'!$A:$Z,ROW()-ROW($A$8)+ROW('С закупкой'!$A$8),MATCH("Ед.",'С закупкой'!$A$8:$Z$8,0)))</f>
        <v/>
      </c>
      <c r="I24" s="53">
        <f>IF(INDEX('С закупкой'!$A:$Z,ROW()-ROW($A$8)+ROW('С закупкой'!$A$8),MATCH("Клиенту за ед.",'С закупкой'!$A$8:$Z$8,0))="","",INDEX('С закупкой'!$A:$Z,ROW()-ROW($A$8)+ROW('С закупкой'!$A$8),MATCH("Клиенту за ед.",'С закупкой'!$A$8:$Z$8,0)))</f>
        <v/>
      </c>
      <c r="J24" s="54">
        <f>IF(LEFT($C24,6)="Итого:",SUM(J$8:J23)-2*SUMIF($C$8:$C23,"Итого:*",J$8:J23),IF($C24="ИТОГО ПО ПРОЕКТУ",SUM(J$8:J23)-SUMIF($C$8:$C23,"Итого:*",J$8:J23),IF(INDEX('С закупкой'!$A:$Z,ROW()-ROW($A$8)+ROW('С закупкой'!$A$8),MATCH("Сумма клиенту",'С закупкой'!$A$8:$Z$8,0))="","",INDEX('С закупкой'!$A:$Z,ROW()-ROW($A$8)+ROW('С закупкой'!$A$8),MATCH("Сумма клиенту",'С закупкой'!$A$8:$Z$8,0)))))</f>
        <v/>
      </c>
      <c r="K24" s="50">
        <f>IF(INDEX('С закупкой'!$A:$Z,ROW()-ROW($A$8)+ROW('С закупкой'!$A$8),MATCH("Поставка",'С закупкой'!$A$8:$Z$8,0))="","",INDEX('С закупкой'!$A:$Z,ROW()-ROW($A$8)+ROW('С закупкой'!$A$8),MATCH("Поставка",'С закупкой'!$A$8:$Z$8,0)))</f>
        <v/>
      </c>
      <c r="L24" s="50">
        <f>IF(INDEX('С закупкой'!$A:$Z,ROW()-ROW($A$8)+ROW('С закупкой'!$A$8),MATCH("Примечание",'С закупкой'!$A$8:$Z$8,0))="","",INDEX('С закупкой'!$A:$Z,ROW()-ROW($A$8)+ROW('С закупкой'!$A$8),MATCH("Примечание",'С закупкой'!$A$8:$Z$8,0)))</f>
        <v/>
      </c>
    </row>
    <row r="25" ht="36" customHeight="1">
      <c r="A25" s="47">
        <f>IF(ISNA(MATCH("№",'С закупкой'!$A$8:$Z$8,0)),"!",IF(ISNUMBER(INDEX('С закупкой'!$A:$Z,ROW()-ROW($A$8)+ROW('С закупкой'!$A$8),MATCH("№",'С закупкой'!$A$8:$Z$8,0))),INDEX('С закупкой'!$A:$Z,ROW()-ROW($A$8)+ROW('С закупкой'!$A$8),MATCH("№",'С закупкой'!$A$8:$Z$8,0)),""))</f>
        <v/>
      </c>
      <c r="B25" s="48">
        <f>IF(ISBLANK(INDEX('С закупкой'!$A:$Z,ROW()-ROW($A$8)+ROW('С закупкой'!$A$8),MATCH("Фото",'С закупкой'!$A$8:$Z$8,0))),"",INDEX('С закупкой'!$A:$Z,ROW()-ROW($A$8)+ROW('С закупкой'!$A$8),MATCH("Фото",'С закупкой'!$A$8:$Z$8,0)))</f>
        <v/>
      </c>
      <c r="C25" s="49">
        <f>IF(INDEX('С закупкой'!$A:$Z,ROW()-ROW($A$8)+ROW('С закупкой'!$A$8),MATCH("Наименование",'С закупкой'!$A$8:$Z$8,0))&lt;&gt;"",INDEX('С закупкой'!$A:$Z,ROW()-ROW($A$8)+ROW('С закупкой'!$A$8),MATCH("Наименование",'С закупкой'!$A$8:$Z$8,0)),IF(ISTEXT(INDEX('С закупкой'!$A:$Z,ROW()-ROW($A$8)+ROW('С закупкой'!$A$8),MATCH("№",'С закупкой'!$A$8:$Z$8,0))),INDEX('С закупкой'!$A:$Z,ROW()-ROW($A$8)+ROW('С закупкой'!$A$8),MATCH("№",'С закупкой'!$A$8:$Z$8,0)),""))</f>
        <v/>
      </c>
      <c r="D25" s="49">
        <f>IF(INDEX('С закупкой'!$A:$Z,ROW()-ROW($A$8)+ROW('С закупкой'!$A$8),MATCH("Бренд",'С закупкой'!$A$8:$Z$8,0))="","",INDEX('С закупкой'!$A:$Z,ROW()-ROW($A$8)+ROW('С закупкой'!$A$8),MATCH("Бренд",'С закупкой'!$A$8:$Z$8,0)))</f>
        <v/>
      </c>
      <c r="E25" s="50">
        <f>IF(INDEX('С закупкой'!$A:$Z,ROW()-ROW($A$8)+ROW('С закупкой'!$A$8),MATCH("Артикул",'С закупкой'!$A$8:$Z$8,0))="","",INDEX('С закупкой'!$A:$Z,ROW()-ROW($A$8)+ROW('С закупкой'!$A$8),MATCH("Артикул",'С закупкой'!$A$8:$Z$8,0)))</f>
        <v/>
      </c>
      <c r="F25" s="49">
        <f>IF(INDEX('С закупкой'!$A:$Z,ROW()-ROW($A$8)+ROW('С закупкой'!$A$8),MATCH("Комната",'С закупкой'!$A$8:$Z$8,0))="","",INDEX('С закупкой'!$A:$Z,ROW()-ROW($A$8)+ROW('С закупкой'!$A$8),MATCH("Комната",'С закупкой'!$A$8:$Z$8,0)))</f>
        <v/>
      </c>
      <c r="G25" s="51">
        <f>IF(INDEX('С закупкой'!$A:$Z,ROW()-ROW($A$8)+ROW('С закупкой'!$A$8),MATCH("Кол-во",'С закупкой'!$A$8:$Z$8,0))="","",INDEX('С закупкой'!$A:$Z,ROW()-ROW($A$8)+ROW('С закупкой'!$A$8),MATCH("Кол-во",'С закупкой'!$A$8:$Z$8,0)))</f>
        <v/>
      </c>
      <c r="H25" s="52">
        <f>IF(INDEX('С закупкой'!$A:$Z,ROW()-ROW($A$8)+ROW('С закупкой'!$A$8),MATCH("Ед.",'С закупкой'!$A$8:$Z$8,0))="","",INDEX('С закупкой'!$A:$Z,ROW()-ROW($A$8)+ROW('С закупкой'!$A$8),MATCH("Ед.",'С закупкой'!$A$8:$Z$8,0)))</f>
        <v/>
      </c>
      <c r="I25" s="53">
        <f>IF(INDEX('С закупкой'!$A:$Z,ROW()-ROW($A$8)+ROW('С закупкой'!$A$8),MATCH("Клиенту за ед.",'С закупкой'!$A$8:$Z$8,0))="","",INDEX('С закупкой'!$A:$Z,ROW()-ROW($A$8)+ROW('С закупкой'!$A$8),MATCH("Клиенту за ед.",'С закупкой'!$A$8:$Z$8,0)))</f>
        <v/>
      </c>
      <c r="J25" s="54">
        <f>IF(LEFT($C25,6)="Итого:",SUM(J$8:J24)-2*SUMIF($C$8:$C24,"Итого:*",J$8:J24),IF($C25="ИТОГО ПО ПРОЕКТУ",SUM(J$8:J24)-SUMIF($C$8:$C24,"Итого:*",J$8:J24),IF(INDEX('С закупкой'!$A:$Z,ROW()-ROW($A$8)+ROW('С закупкой'!$A$8),MATCH("Сумма клиенту",'С закупкой'!$A$8:$Z$8,0))="","",INDEX('С закупкой'!$A:$Z,ROW()-ROW($A$8)+ROW('С закупкой'!$A$8),MATCH("Сумма клиенту",'С закупкой'!$A$8:$Z$8,0)))))</f>
        <v/>
      </c>
      <c r="K25" s="50">
        <f>IF(INDEX('С закупкой'!$A:$Z,ROW()-ROW($A$8)+ROW('С закупкой'!$A$8),MATCH("Поставка",'С закупкой'!$A$8:$Z$8,0))="","",INDEX('С закупкой'!$A:$Z,ROW()-ROW($A$8)+ROW('С закупкой'!$A$8),MATCH("Поставка",'С закупкой'!$A$8:$Z$8,0)))</f>
        <v/>
      </c>
      <c r="L25" s="50">
        <f>IF(INDEX('С закупкой'!$A:$Z,ROW()-ROW($A$8)+ROW('С закупкой'!$A$8),MATCH("Примечание",'С закупкой'!$A$8:$Z$8,0))="","",INDEX('С закупкой'!$A:$Z,ROW()-ROW($A$8)+ROW('С закупкой'!$A$8),MATCH("Примечание",'С закупкой'!$A$8:$Z$8,0)))</f>
        <v/>
      </c>
    </row>
    <row r="26" ht="36" customHeight="1">
      <c r="A26" s="47">
        <f>IF(ISNA(MATCH("№",'С закупкой'!$A$8:$Z$8,0)),"!",IF(ISNUMBER(INDEX('С закупкой'!$A:$Z,ROW()-ROW($A$8)+ROW('С закупкой'!$A$8),MATCH("№",'С закупкой'!$A$8:$Z$8,0))),INDEX('С закупкой'!$A:$Z,ROW()-ROW($A$8)+ROW('С закупкой'!$A$8),MATCH("№",'С закупкой'!$A$8:$Z$8,0)),""))</f>
        <v/>
      </c>
      <c r="B26" s="48">
        <f>IF(ISBLANK(INDEX('С закупкой'!$A:$Z,ROW()-ROW($A$8)+ROW('С закупкой'!$A$8),MATCH("Фото",'С закупкой'!$A$8:$Z$8,0))),"",INDEX('С закупкой'!$A:$Z,ROW()-ROW($A$8)+ROW('С закупкой'!$A$8),MATCH("Фото",'С закупкой'!$A$8:$Z$8,0)))</f>
        <v/>
      </c>
      <c r="C26" s="49">
        <f>IF(INDEX('С закупкой'!$A:$Z,ROW()-ROW($A$8)+ROW('С закупкой'!$A$8),MATCH("Наименование",'С закупкой'!$A$8:$Z$8,0))&lt;&gt;"",INDEX('С закупкой'!$A:$Z,ROW()-ROW($A$8)+ROW('С закупкой'!$A$8),MATCH("Наименование",'С закупкой'!$A$8:$Z$8,0)),IF(ISTEXT(INDEX('С закупкой'!$A:$Z,ROW()-ROW($A$8)+ROW('С закупкой'!$A$8),MATCH("№",'С закупкой'!$A$8:$Z$8,0))),INDEX('С закупкой'!$A:$Z,ROW()-ROW($A$8)+ROW('С закупкой'!$A$8),MATCH("№",'С закупкой'!$A$8:$Z$8,0)),""))</f>
        <v/>
      </c>
      <c r="D26" s="49">
        <f>IF(INDEX('С закупкой'!$A:$Z,ROW()-ROW($A$8)+ROW('С закупкой'!$A$8),MATCH("Бренд",'С закупкой'!$A$8:$Z$8,0))="","",INDEX('С закупкой'!$A:$Z,ROW()-ROW($A$8)+ROW('С закупкой'!$A$8),MATCH("Бренд",'С закупкой'!$A$8:$Z$8,0)))</f>
        <v/>
      </c>
      <c r="E26" s="50">
        <f>IF(INDEX('С закупкой'!$A:$Z,ROW()-ROW($A$8)+ROW('С закупкой'!$A$8),MATCH("Артикул",'С закупкой'!$A$8:$Z$8,0))="","",INDEX('С закупкой'!$A:$Z,ROW()-ROW($A$8)+ROW('С закупкой'!$A$8),MATCH("Артикул",'С закупкой'!$A$8:$Z$8,0)))</f>
        <v/>
      </c>
      <c r="F26" s="49">
        <f>IF(INDEX('С закупкой'!$A:$Z,ROW()-ROW($A$8)+ROW('С закупкой'!$A$8),MATCH("Комната",'С закупкой'!$A$8:$Z$8,0))="","",INDEX('С закупкой'!$A:$Z,ROW()-ROW($A$8)+ROW('С закупкой'!$A$8),MATCH("Комната",'С закупкой'!$A$8:$Z$8,0)))</f>
        <v/>
      </c>
      <c r="G26" s="51">
        <f>IF(INDEX('С закупкой'!$A:$Z,ROW()-ROW($A$8)+ROW('С закупкой'!$A$8),MATCH("Кол-во",'С закупкой'!$A$8:$Z$8,0))="","",INDEX('С закупкой'!$A:$Z,ROW()-ROW($A$8)+ROW('С закупкой'!$A$8),MATCH("Кол-во",'С закупкой'!$A$8:$Z$8,0)))</f>
        <v/>
      </c>
      <c r="H26" s="52">
        <f>IF(INDEX('С закупкой'!$A:$Z,ROW()-ROW($A$8)+ROW('С закупкой'!$A$8),MATCH("Ед.",'С закупкой'!$A$8:$Z$8,0))="","",INDEX('С закупкой'!$A:$Z,ROW()-ROW($A$8)+ROW('С закупкой'!$A$8),MATCH("Ед.",'С закупкой'!$A$8:$Z$8,0)))</f>
        <v/>
      </c>
      <c r="I26" s="53">
        <f>IF(INDEX('С закупкой'!$A:$Z,ROW()-ROW($A$8)+ROW('С закупкой'!$A$8),MATCH("Клиенту за ед.",'С закупкой'!$A$8:$Z$8,0))="","",INDEX('С закупкой'!$A:$Z,ROW()-ROW($A$8)+ROW('С закупкой'!$A$8),MATCH("Клиенту за ед.",'С закупкой'!$A$8:$Z$8,0)))</f>
        <v/>
      </c>
      <c r="J26" s="54">
        <f>IF(LEFT($C26,6)="Итого:",SUM(J$8:J25)-2*SUMIF($C$8:$C25,"Итого:*",J$8:J25),IF($C26="ИТОГО ПО ПРОЕКТУ",SUM(J$8:J25)-SUMIF($C$8:$C25,"Итого:*",J$8:J25),IF(INDEX('С закупкой'!$A:$Z,ROW()-ROW($A$8)+ROW('С закупкой'!$A$8),MATCH("Сумма клиенту",'С закупкой'!$A$8:$Z$8,0))="","",INDEX('С закупкой'!$A:$Z,ROW()-ROW($A$8)+ROW('С закупкой'!$A$8),MATCH("Сумма клиенту",'С закупкой'!$A$8:$Z$8,0)))))</f>
        <v/>
      </c>
      <c r="K26" s="50">
        <f>IF(INDEX('С закупкой'!$A:$Z,ROW()-ROW($A$8)+ROW('С закупкой'!$A$8),MATCH("Поставка",'С закупкой'!$A$8:$Z$8,0))="","",INDEX('С закупкой'!$A:$Z,ROW()-ROW($A$8)+ROW('С закупкой'!$A$8),MATCH("Поставка",'С закупкой'!$A$8:$Z$8,0)))</f>
        <v/>
      </c>
      <c r="L26" s="50">
        <f>IF(INDEX('С закупкой'!$A:$Z,ROW()-ROW($A$8)+ROW('С закупкой'!$A$8),MATCH("Примечание",'С закупкой'!$A$8:$Z$8,0))="","",INDEX('С закупкой'!$A:$Z,ROW()-ROW($A$8)+ROW('С закупкой'!$A$8),MATCH("Примечание",'С закупкой'!$A$8:$Z$8,0)))</f>
        <v/>
      </c>
    </row>
    <row r="27" ht="36" customHeight="1">
      <c r="A27" s="47">
        <f>IF(ISNA(MATCH("№",'С закупкой'!$A$8:$Z$8,0)),"!",IF(ISNUMBER(INDEX('С закупкой'!$A:$Z,ROW()-ROW($A$8)+ROW('С закупкой'!$A$8),MATCH("№",'С закупкой'!$A$8:$Z$8,0))),INDEX('С закупкой'!$A:$Z,ROW()-ROW($A$8)+ROW('С закупкой'!$A$8),MATCH("№",'С закупкой'!$A$8:$Z$8,0)),""))</f>
        <v/>
      </c>
      <c r="B27" s="48">
        <f>IF(ISBLANK(INDEX('С закупкой'!$A:$Z,ROW()-ROW($A$8)+ROW('С закупкой'!$A$8),MATCH("Фото",'С закупкой'!$A$8:$Z$8,0))),"",INDEX('С закупкой'!$A:$Z,ROW()-ROW($A$8)+ROW('С закупкой'!$A$8),MATCH("Фото",'С закупкой'!$A$8:$Z$8,0)))</f>
        <v/>
      </c>
      <c r="C27" s="49">
        <f>IF(INDEX('С закупкой'!$A:$Z,ROW()-ROW($A$8)+ROW('С закупкой'!$A$8),MATCH("Наименование",'С закупкой'!$A$8:$Z$8,0))&lt;&gt;"",INDEX('С закупкой'!$A:$Z,ROW()-ROW($A$8)+ROW('С закупкой'!$A$8),MATCH("Наименование",'С закупкой'!$A$8:$Z$8,0)),IF(ISTEXT(INDEX('С закупкой'!$A:$Z,ROW()-ROW($A$8)+ROW('С закупкой'!$A$8),MATCH("№",'С закупкой'!$A$8:$Z$8,0))),INDEX('С закупкой'!$A:$Z,ROW()-ROW($A$8)+ROW('С закупкой'!$A$8),MATCH("№",'С закупкой'!$A$8:$Z$8,0)),""))</f>
        <v/>
      </c>
      <c r="D27" s="49">
        <f>IF(INDEX('С закупкой'!$A:$Z,ROW()-ROW($A$8)+ROW('С закупкой'!$A$8),MATCH("Бренд",'С закупкой'!$A$8:$Z$8,0))="","",INDEX('С закупкой'!$A:$Z,ROW()-ROW($A$8)+ROW('С закупкой'!$A$8),MATCH("Бренд",'С закупкой'!$A$8:$Z$8,0)))</f>
        <v/>
      </c>
      <c r="E27" s="50">
        <f>IF(INDEX('С закупкой'!$A:$Z,ROW()-ROW($A$8)+ROW('С закупкой'!$A$8),MATCH("Артикул",'С закупкой'!$A$8:$Z$8,0))="","",INDEX('С закупкой'!$A:$Z,ROW()-ROW($A$8)+ROW('С закупкой'!$A$8),MATCH("Артикул",'С закупкой'!$A$8:$Z$8,0)))</f>
        <v/>
      </c>
      <c r="F27" s="49">
        <f>IF(INDEX('С закупкой'!$A:$Z,ROW()-ROW($A$8)+ROW('С закупкой'!$A$8),MATCH("Комната",'С закупкой'!$A$8:$Z$8,0))="","",INDEX('С закупкой'!$A:$Z,ROW()-ROW($A$8)+ROW('С закупкой'!$A$8),MATCH("Комната",'С закупкой'!$A$8:$Z$8,0)))</f>
        <v/>
      </c>
      <c r="G27" s="51">
        <f>IF(INDEX('С закупкой'!$A:$Z,ROW()-ROW($A$8)+ROW('С закупкой'!$A$8),MATCH("Кол-во",'С закупкой'!$A$8:$Z$8,0))="","",INDEX('С закупкой'!$A:$Z,ROW()-ROW($A$8)+ROW('С закупкой'!$A$8),MATCH("Кол-во",'С закупкой'!$A$8:$Z$8,0)))</f>
        <v/>
      </c>
      <c r="H27" s="52">
        <f>IF(INDEX('С закупкой'!$A:$Z,ROW()-ROW($A$8)+ROW('С закупкой'!$A$8),MATCH("Ед.",'С закупкой'!$A$8:$Z$8,0))="","",INDEX('С закупкой'!$A:$Z,ROW()-ROW($A$8)+ROW('С закупкой'!$A$8),MATCH("Ед.",'С закупкой'!$A$8:$Z$8,0)))</f>
        <v/>
      </c>
      <c r="I27" s="53">
        <f>IF(INDEX('С закупкой'!$A:$Z,ROW()-ROW($A$8)+ROW('С закупкой'!$A$8),MATCH("Клиенту за ед.",'С закупкой'!$A$8:$Z$8,0))="","",INDEX('С закупкой'!$A:$Z,ROW()-ROW($A$8)+ROW('С закупкой'!$A$8),MATCH("Клиенту за ед.",'С закупкой'!$A$8:$Z$8,0)))</f>
        <v/>
      </c>
      <c r="J27" s="54">
        <f>IF(LEFT($C27,6)="Итого:",SUM(J$8:J26)-2*SUMIF($C$8:$C26,"Итого:*",J$8:J26),IF($C27="ИТОГО ПО ПРОЕКТУ",SUM(J$8:J26)-SUMIF($C$8:$C26,"Итого:*",J$8:J26),IF(INDEX('С закупкой'!$A:$Z,ROW()-ROW($A$8)+ROW('С закупкой'!$A$8),MATCH("Сумма клиенту",'С закупкой'!$A$8:$Z$8,0))="","",INDEX('С закупкой'!$A:$Z,ROW()-ROW($A$8)+ROW('С закупкой'!$A$8),MATCH("Сумма клиенту",'С закупкой'!$A$8:$Z$8,0)))))</f>
        <v/>
      </c>
      <c r="K27" s="50">
        <f>IF(INDEX('С закупкой'!$A:$Z,ROW()-ROW($A$8)+ROW('С закупкой'!$A$8),MATCH("Поставка",'С закупкой'!$A$8:$Z$8,0))="","",INDEX('С закупкой'!$A:$Z,ROW()-ROW($A$8)+ROW('С закупкой'!$A$8),MATCH("Поставка",'С закупкой'!$A$8:$Z$8,0)))</f>
        <v/>
      </c>
      <c r="L27" s="50">
        <f>IF(INDEX('С закупкой'!$A:$Z,ROW()-ROW($A$8)+ROW('С закупкой'!$A$8),MATCH("Примечание",'С закупкой'!$A$8:$Z$8,0))="","",INDEX('С закупкой'!$A:$Z,ROW()-ROW($A$8)+ROW('С закупкой'!$A$8),MATCH("Примечание",'С закупкой'!$A$8:$Z$8,0)))</f>
        <v/>
      </c>
    </row>
    <row r="28" ht="36" customHeight="1">
      <c r="A28" s="47">
        <f>IF(ISNA(MATCH("№",'С закупкой'!$A$8:$Z$8,0)),"!",IF(ISNUMBER(INDEX('С закупкой'!$A:$Z,ROW()-ROW($A$8)+ROW('С закупкой'!$A$8),MATCH("№",'С закупкой'!$A$8:$Z$8,0))),INDEX('С закупкой'!$A:$Z,ROW()-ROW($A$8)+ROW('С закупкой'!$A$8),MATCH("№",'С закупкой'!$A$8:$Z$8,0)),""))</f>
        <v/>
      </c>
      <c r="B28" s="48">
        <f>IF(ISBLANK(INDEX('С закупкой'!$A:$Z,ROW()-ROW($A$8)+ROW('С закупкой'!$A$8),MATCH("Фото",'С закупкой'!$A$8:$Z$8,0))),"",INDEX('С закупкой'!$A:$Z,ROW()-ROW($A$8)+ROW('С закупкой'!$A$8),MATCH("Фото",'С закупкой'!$A$8:$Z$8,0)))</f>
        <v/>
      </c>
      <c r="C28" s="49">
        <f>IF(INDEX('С закупкой'!$A:$Z,ROW()-ROW($A$8)+ROW('С закупкой'!$A$8),MATCH("Наименование",'С закупкой'!$A$8:$Z$8,0))&lt;&gt;"",INDEX('С закупкой'!$A:$Z,ROW()-ROW($A$8)+ROW('С закупкой'!$A$8),MATCH("Наименование",'С закупкой'!$A$8:$Z$8,0)),IF(ISTEXT(INDEX('С закупкой'!$A:$Z,ROW()-ROW($A$8)+ROW('С закупкой'!$A$8),MATCH("№",'С закупкой'!$A$8:$Z$8,0))),INDEX('С закупкой'!$A:$Z,ROW()-ROW($A$8)+ROW('С закупкой'!$A$8),MATCH("№",'С закупкой'!$A$8:$Z$8,0)),""))</f>
        <v/>
      </c>
      <c r="D28" s="49">
        <f>IF(INDEX('С закупкой'!$A:$Z,ROW()-ROW($A$8)+ROW('С закупкой'!$A$8),MATCH("Бренд",'С закупкой'!$A$8:$Z$8,0))="","",INDEX('С закупкой'!$A:$Z,ROW()-ROW($A$8)+ROW('С закупкой'!$A$8),MATCH("Бренд",'С закупкой'!$A$8:$Z$8,0)))</f>
        <v/>
      </c>
      <c r="E28" s="50">
        <f>IF(INDEX('С закупкой'!$A:$Z,ROW()-ROW($A$8)+ROW('С закупкой'!$A$8),MATCH("Артикул",'С закупкой'!$A$8:$Z$8,0))="","",INDEX('С закупкой'!$A:$Z,ROW()-ROW($A$8)+ROW('С закупкой'!$A$8),MATCH("Артикул",'С закупкой'!$A$8:$Z$8,0)))</f>
        <v/>
      </c>
      <c r="F28" s="49">
        <f>IF(INDEX('С закупкой'!$A:$Z,ROW()-ROW($A$8)+ROW('С закупкой'!$A$8),MATCH("Комната",'С закупкой'!$A$8:$Z$8,0))="","",INDEX('С закупкой'!$A:$Z,ROW()-ROW($A$8)+ROW('С закупкой'!$A$8),MATCH("Комната",'С закупкой'!$A$8:$Z$8,0)))</f>
        <v/>
      </c>
      <c r="G28" s="51">
        <f>IF(INDEX('С закупкой'!$A:$Z,ROW()-ROW($A$8)+ROW('С закупкой'!$A$8),MATCH("Кол-во",'С закупкой'!$A$8:$Z$8,0))="","",INDEX('С закупкой'!$A:$Z,ROW()-ROW($A$8)+ROW('С закупкой'!$A$8),MATCH("Кол-во",'С закупкой'!$A$8:$Z$8,0)))</f>
        <v/>
      </c>
      <c r="H28" s="52">
        <f>IF(INDEX('С закупкой'!$A:$Z,ROW()-ROW($A$8)+ROW('С закупкой'!$A$8),MATCH("Ед.",'С закупкой'!$A$8:$Z$8,0))="","",INDEX('С закупкой'!$A:$Z,ROW()-ROW($A$8)+ROW('С закупкой'!$A$8),MATCH("Ед.",'С закупкой'!$A$8:$Z$8,0)))</f>
        <v/>
      </c>
      <c r="I28" s="53">
        <f>IF(INDEX('С закупкой'!$A:$Z,ROW()-ROW($A$8)+ROW('С закупкой'!$A$8),MATCH("Клиенту за ед.",'С закупкой'!$A$8:$Z$8,0))="","",INDEX('С закупкой'!$A:$Z,ROW()-ROW($A$8)+ROW('С закупкой'!$A$8),MATCH("Клиенту за ед.",'С закупкой'!$A$8:$Z$8,0)))</f>
        <v/>
      </c>
      <c r="J28" s="54">
        <f>IF(LEFT($C28,6)="Итого:",SUM(J$8:J27)-2*SUMIF($C$8:$C27,"Итого:*",J$8:J27),IF($C28="ИТОГО ПО ПРОЕКТУ",SUM(J$8:J27)-SUMIF($C$8:$C27,"Итого:*",J$8:J27),IF(INDEX('С закупкой'!$A:$Z,ROW()-ROW($A$8)+ROW('С закупкой'!$A$8),MATCH("Сумма клиенту",'С закупкой'!$A$8:$Z$8,0))="","",INDEX('С закупкой'!$A:$Z,ROW()-ROW($A$8)+ROW('С закупкой'!$A$8),MATCH("Сумма клиенту",'С закупкой'!$A$8:$Z$8,0)))))</f>
        <v/>
      </c>
      <c r="K28" s="50">
        <f>IF(INDEX('С закупкой'!$A:$Z,ROW()-ROW($A$8)+ROW('С закупкой'!$A$8),MATCH("Поставка",'С закупкой'!$A$8:$Z$8,0))="","",INDEX('С закупкой'!$A:$Z,ROW()-ROW($A$8)+ROW('С закупкой'!$A$8),MATCH("Поставка",'С закупкой'!$A$8:$Z$8,0)))</f>
        <v/>
      </c>
      <c r="L28" s="50">
        <f>IF(INDEX('С закупкой'!$A:$Z,ROW()-ROW($A$8)+ROW('С закупкой'!$A$8),MATCH("Примечание",'С закупкой'!$A$8:$Z$8,0))="","",INDEX('С закупкой'!$A:$Z,ROW()-ROW($A$8)+ROW('С закупкой'!$A$8),MATCH("Примечание",'С закупкой'!$A$8:$Z$8,0)))</f>
        <v/>
      </c>
    </row>
    <row r="29" ht="36" customHeight="1">
      <c r="A29" s="47">
        <f>IF(ISNA(MATCH("№",'С закупкой'!$A$8:$Z$8,0)),"!",IF(ISNUMBER(INDEX('С закупкой'!$A:$Z,ROW()-ROW($A$8)+ROW('С закупкой'!$A$8),MATCH("№",'С закупкой'!$A$8:$Z$8,0))),INDEX('С закупкой'!$A:$Z,ROW()-ROW($A$8)+ROW('С закупкой'!$A$8),MATCH("№",'С закупкой'!$A$8:$Z$8,0)),""))</f>
        <v/>
      </c>
      <c r="B29" s="48">
        <f>IF(ISBLANK(INDEX('С закупкой'!$A:$Z,ROW()-ROW($A$8)+ROW('С закупкой'!$A$8),MATCH("Фото",'С закупкой'!$A$8:$Z$8,0))),"",INDEX('С закупкой'!$A:$Z,ROW()-ROW($A$8)+ROW('С закупкой'!$A$8),MATCH("Фото",'С закупкой'!$A$8:$Z$8,0)))</f>
        <v/>
      </c>
      <c r="C29" s="49">
        <f>IF(INDEX('С закупкой'!$A:$Z,ROW()-ROW($A$8)+ROW('С закупкой'!$A$8),MATCH("Наименование",'С закупкой'!$A$8:$Z$8,0))&lt;&gt;"",INDEX('С закупкой'!$A:$Z,ROW()-ROW($A$8)+ROW('С закупкой'!$A$8),MATCH("Наименование",'С закупкой'!$A$8:$Z$8,0)),IF(ISTEXT(INDEX('С закупкой'!$A:$Z,ROW()-ROW($A$8)+ROW('С закупкой'!$A$8),MATCH("№",'С закупкой'!$A$8:$Z$8,0))),INDEX('С закупкой'!$A:$Z,ROW()-ROW($A$8)+ROW('С закупкой'!$A$8),MATCH("№",'С закупкой'!$A$8:$Z$8,0)),""))</f>
        <v/>
      </c>
      <c r="D29" s="49">
        <f>IF(INDEX('С закупкой'!$A:$Z,ROW()-ROW($A$8)+ROW('С закупкой'!$A$8),MATCH("Бренд",'С закупкой'!$A$8:$Z$8,0))="","",INDEX('С закупкой'!$A:$Z,ROW()-ROW($A$8)+ROW('С закупкой'!$A$8),MATCH("Бренд",'С закупкой'!$A$8:$Z$8,0)))</f>
        <v/>
      </c>
      <c r="E29" s="50">
        <f>IF(INDEX('С закупкой'!$A:$Z,ROW()-ROW($A$8)+ROW('С закупкой'!$A$8),MATCH("Артикул",'С закупкой'!$A$8:$Z$8,0))="","",INDEX('С закупкой'!$A:$Z,ROW()-ROW($A$8)+ROW('С закупкой'!$A$8),MATCH("Артикул",'С закупкой'!$A$8:$Z$8,0)))</f>
        <v/>
      </c>
      <c r="F29" s="49">
        <f>IF(INDEX('С закупкой'!$A:$Z,ROW()-ROW($A$8)+ROW('С закупкой'!$A$8),MATCH("Комната",'С закупкой'!$A$8:$Z$8,0))="","",INDEX('С закупкой'!$A:$Z,ROW()-ROW($A$8)+ROW('С закупкой'!$A$8),MATCH("Комната",'С закупкой'!$A$8:$Z$8,0)))</f>
        <v/>
      </c>
      <c r="G29" s="51">
        <f>IF(INDEX('С закупкой'!$A:$Z,ROW()-ROW($A$8)+ROW('С закупкой'!$A$8),MATCH("Кол-во",'С закупкой'!$A$8:$Z$8,0))="","",INDEX('С закупкой'!$A:$Z,ROW()-ROW($A$8)+ROW('С закупкой'!$A$8),MATCH("Кол-во",'С закупкой'!$A$8:$Z$8,0)))</f>
        <v/>
      </c>
      <c r="H29" s="52">
        <f>IF(INDEX('С закупкой'!$A:$Z,ROW()-ROW($A$8)+ROW('С закупкой'!$A$8),MATCH("Ед.",'С закупкой'!$A$8:$Z$8,0))="","",INDEX('С закупкой'!$A:$Z,ROW()-ROW($A$8)+ROW('С закупкой'!$A$8),MATCH("Ед.",'С закупкой'!$A$8:$Z$8,0)))</f>
        <v/>
      </c>
      <c r="I29" s="53">
        <f>IF(INDEX('С закупкой'!$A:$Z,ROW()-ROW($A$8)+ROW('С закупкой'!$A$8),MATCH("Клиенту за ед.",'С закупкой'!$A$8:$Z$8,0))="","",INDEX('С закупкой'!$A:$Z,ROW()-ROW($A$8)+ROW('С закупкой'!$A$8),MATCH("Клиенту за ед.",'С закупкой'!$A$8:$Z$8,0)))</f>
        <v/>
      </c>
      <c r="J29" s="54">
        <f>IF(LEFT($C29,6)="Итого:",SUM(J$8:J28)-2*SUMIF($C$8:$C28,"Итого:*",J$8:J28),IF($C29="ИТОГО ПО ПРОЕКТУ",SUM(J$8:J28)-SUMIF($C$8:$C28,"Итого:*",J$8:J28),IF(INDEX('С закупкой'!$A:$Z,ROW()-ROW($A$8)+ROW('С закупкой'!$A$8),MATCH("Сумма клиенту",'С закупкой'!$A$8:$Z$8,0))="","",INDEX('С закупкой'!$A:$Z,ROW()-ROW($A$8)+ROW('С закупкой'!$A$8),MATCH("Сумма клиенту",'С закупкой'!$A$8:$Z$8,0)))))</f>
        <v/>
      </c>
      <c r="K29" s="50">
        <f>IF(INDEX('С закупкой'!$A:$Z,ROW()-ROW($A$8)+ROW('С закупкой'!$A$8),MATCH("Поставка",'С закупкой'!$A$8:$Z$8,0))="","",INDEX('С закупкой'!$A:$Z,ROW()-ROW($A$8)+ROW('С закупкой'!$A$8),MATCH("Поставка",'С закупкой'!$A$8:$Z$8,0)))</f>
        <v/>
      </c>
      <c r="L29" s="50">
        <f>IF(INDEX('С закупкой'!$A:$Z,ROW()-ROW($A$8)+ROW('С закупкой'!$A$8),MATCH("Примечание",'С закупкой'!$A$8:$Z$8,0))="","",INDEX('С закупкой'!$A:$Z,ROW()-ROW($A$8)+ROW('С закупкой'!$A$8),MATCH("Примечание",'С закупкой'!$A$8:$Z$8,0)))</f>
        <v/>
      </c>
    </row>
    <row r="30" ht="36" customHeight="1">
      <c r="A30" s="47">
        <f>IF(ISNA(MATCH("№",'С закупкой'!$A$8:$Z$8,0)),"!",IF(ISNUMBER(INDEX('С закупкой'!$A:$Z,ROW()-ROW($A$8)+ROW('С закупкой'!$A$8),MATCH("№",'С закупкой'!$A$8:$Z$8,0))),INDEX('С закупкой'!$A:$Z,ROW()-ROW($A$8)+ROW('С закупкой'!$A$8),MATCH("№",'С закупкой'!$A$8:$Z$8,0)),""))</f>
        <v/>
      </c>
      <c r="B30" s="48">
        <f>IF(ISBLANK(INDEX('С закупкой'!$A:$Z,ROW()-ROW($A$8)+ROW('С закупкой'!$A$8),MATCH("Фото",'С закупкой'!$A$8:$Z$8,0))),"",INDEX('С закупкой'!$A:$Z,ROW()-ROW($A$8)+ROW('С закупкой'!$A$8),MATCH("Фото",'С закупкой'!$A$8:$Z$8,0)))</f>
        <v/>
      </c>
      <c r="C30" s="49">
        <f>IF(INDEX('С закупкой'!$A:$Z,ROW()-ROW($A$8)+ROW('С закупкой'!$A$8),MATCH("Наименование",'С закупкой'!$A$8:$Z$8,0))&lt;&gt;"",INDEX('С закупкой'!$A:$Z,ROW()-ROW($A$8)+ROW('С закупкой'!$A$8),MATCH("Наименование",'С закупкой'!$A$8:$Z$8,0)),IF(ISTEXT(INDEX('С закупкой'!$A:$Z,ROW()-ROW($A$8)+ROW('С закупкой'!$A$8),MATCH("№",'С закупкой'!$A$8:$Z$8,0))),INDEX('С закупкой'!$A:$Z,ROW()-ROW($A$8)+ROW('С закупкой'!$A$8),MATCH("№",'С закупкой'!$A$8:$Z$8,0)),""))</f>
        <v/>
      </c>
      <c r="D30" s="49">
        <f>IF(INDEX('С закупкой'!$A:$Z,ROW()-ROW($A$8)+ROW('С закупкой'!$A$8),MATCH("Бренд",'С закупкой'!$A$8:$Z$8,0))="","",INDEX('С закупкой'!$A:$Z,ROW()-ROW($A$8)+ROW('С закупкой'!$A$8),MATCH("Бренд",'С закупкой'!$A$8:$Z$8,0)))</f>
        <v/>
      </c>
      <c r="E30" s="50">
        <f>IF(INDEX('С закупкой'!$A:$Z,ROW()-ROW($A$8)+ROW('С закупкой'!$A$8),MATCH("Артикул",'С закупкой'!$A$8:$Z$8,0))="","",INDEX('С закупкой'!$A:$Z,ROW()-ROW($A$8)+ROW('С закупкой'!$A$8),MATCH("Артикул",'С закупкой'!$A$8:$Z$8,0)))</f>
        <v/>
      </c>
      <c r="F30" s="49">
        <f>IF(INDEX('С закупкой'!$A:$Z,ROW()-ROW($A$8)+ROW('С закупкой'!$A$8),MATCH("Комната",'С закупкой'!$A$8:$Z$8,0))="","",INDEX('С закупкой'!$A:$Z,ROW()-ROW($A$8)+ROW('С закупкой'!$A$8),MATCH("Комната",'С закупкой'!$A$8:$Z$8,0)))</f>
        <v/>
      </c>
      <c r="G30" s="51">
        <f>IF(INDEX('С закупкой'!$A:$Z,ROW()-ROW($A$8)+ROW('С закупкой'!$A$8),MATCH("Кол-во",'С закупкой'!$A$8:$Z$8,0))="","",INDEX('С закупкой'!$A:$Z,ROW()-ROW($A$8)+ROW('С закупкой'!$A$8),MATCH("Кол-во",'С закупкой'!$A$8:$Z$8,0)))</f>
        <v/>
      </c>
      <c r="H30" s="52">
        <f>IF(INDEX('С закупкой'!$A:$Z,ROW()-ROW($A$8)+ROW('С закупкой'!$A$8),MATCH("Ед.",'С закупкой'!$A$8:$Z$8,0))="","",INDEX('С закупкой'!$A:$Z,ROW()-ROW($A$8)+ROW('С закупкой'!$A$8),MATCH("Ед.",'С закупкой'!$A$8:$Z$8,0)))</f>
        <v/>
      </c>
      <c r="I30" s="53">
        <f>IF(INDEX('С закупкой'!$A:$Z,ROW()-ROW($A$8)+ROW('С закупкой'!$A$8),MATCH("Клиенту за ед.",'С закупкой'!$A$8:$Z$8,0))="","",INDEX('С закупкой'!$A:$Z,ROW()-ROW($A$8)+ROW('С закупкой'!$A$8),MATCH("Клиенту за ед.",'С закупкой'!$A$8:$Z$8,0)))</f>
        <v/>
      </c>
      <c r="J30" s="54">
        <f>IF(LEFT($C30,6)="Итого:",SUM(J$8:J29)-2*SUMIF($C$8:$C29,"Итого:*",J$8:J29),IF($C30="ИТОГО ПО ПРОЕКТУ",SUM(J$8:J29)-SUMIF($C$8:$C29,"Итого:*",J$8:J29),IF(INDEX('С закупкой'!$A:$Z,ROW()-ROW($A$8)+ROW('С закупкой'!$A$8),MATCH("Сумма клиенту",'С закупкой'!$A$8:$Z$8,0))="","",INDEX('С закупкой'!$A:$Z,ROW()-ROW($A$8)+ROW('С закупкой'!$A$8),MATCH("Сумма клиенту",'С закупкой'!$A$8:$Z$8,0)))))</f>
        <v/>
      </c>
      <c r="K30" s="50">
        <f>IF(INDEX('С закупкой'!$A:$Z,ROW()-ROW($A$8)+ROW('С закупкой'!$A$8),MATCH("Поставка",'С закупкой'!$A$8:$Z$8,0))="","",INDEX('С закупкой'!$A:$Z,ROW()-ROW($A$8)+ROW('С закупкой'!$A$8),MATCH("Поставка",'С закупкой'!$A$8:$Z$8,0)))</f>
        <v/>
      </c>
      <c r="L30" s="50">
        <f>IF(INDEX('С закупкой'!$A:$Z,ROW()-ROW($A$8)+ROW('С закупкой'!$A$8),MATCH("Примечание",'С закупкой'!$A$8:$Z$8,0))="","",INDEX('С закупкой'!$A:$Z,ROW()-ROW($A$8)+ROW('С закупкой'!$A$8),MATCH("Примечание",'С закупкой'!$A$8:$Z$8,0)))</f>
        <v/>
      </c>
    </row>
    <row r="31" ht="36" customHeight="1">
      <c r="A31" s="47">
        <f>IF(ISNA(MATCH("№",'С закупкой'!$A$8:$Z$8,0)),"!",IF(ISNUMBER(INDEX('С закупкой'!$A:$Z,ROW()-ROW($A$8)+ROW('С закупкой'!$A$8),MATCH("№",'С закупкой'!$A$8:$Z$8,0))),INDEX('С закупкой'!$A:$Z,ROW()-ROW($A$8)+ROW('С закупкой'!$A$8),MATCH("№",'С закупкой'!$A$8:$Z$8,0)),""))</f>
        <v/>
      </c>
      <c r="B31" s="48">
        <f>IF(ISBLANK(INDEX('С закупкой'!$A:$Z,ROW()-ROW($A$8)+ROW('С закупкой'!$A$8),MATCH("Фото",'С закупкой'!$A$8:$Z$8,0))),"",INDEX('С закупкой'!$A:$Z,ROW()-ROW($A$8)+ROW('С закупкой'!$A$8),MATCH("Фото",'С закупкой'!$A$8:$Z$8,0)))</f>
        <v/>
      </c>
      <c r="C31" s="49">
        <f>IF(INDEX('С закупкой'!$A:$Z,ROW()-ROW($A$8)+ROW('С закупкой'!$A$8),MATCH("Наименование",'С закупкой'!$A$8:$Z$8,0))&lt;&gt;"",INDEX('С закупкой'!$A:$Z,ROW()-ROW($A$8)+ROW('С закупкой'!$A$8),MATCH("Наименование",'С закупкой'!$A$8:$Z$8,0)),IF(ISTEXT(INDEX('С закупкой'!$A:$Z,ROW()-ROW($A$8)+ROW('С закупкой'!$A$8),MATCH("№",'С закупкой'!$A$8:$Z$8,0))),INDEX('С закупкой'!$A:$Z,ROW()-ROW($A$8)+ROW('С закупкой'!$A$8),MATCH("№",'С закупкой'!$A$8:$Z$8,0)),""))</f>
        <v/>
      </c>
      <c r="D31" s="49">
        <f>IF(INDEX('С закупкой'!$A:$Z,ROW()-ROW($A$8)+ROW('С закупкой'!$A$8),MATCH("Бренд",'С закупкой'!$A$8:$Z$8,0))="","",INDEX('С закупкой'!$A:$Z,ROW()-ROW($A$8)+ROW('С закупкой'!$A$8),MATCH("Бренд",'С закупкой'!$A$8:$Z$8,0)))</f>
        <v/>
      </c>
      <c r="E31" s="50">
        <f>IF(INDEX('С закупкой'!$A:$Z,ROW()-ROW($A$8)+ROW('С закупкой'!$A$8),MATCH("Артикул",'С закупкой'!$A$8:$Z$8,0))="","",INDEX('С закупкой'!$A:$Z,ROW()-ROW($A$8)+ROW('С закупкой'!$A$8),MATCH("Артикул",'С закупкой'!$A$8:$Z$8,0)))</f>
        <v/>
      </c>
      <c r="F31" s="49">
        <f>IF(INDEX('С закупкой'!$A:$Z,ROW()-ROW($A$8)+ROW('С закупкой'!$A$8),MATCH("Комната",'С закупкой'!$A$8:$Z$8,0))="","",INDEX('С закупкой'!$A:$Z,ROW()-ROW($A$8)+ROW('С закупкой'!$A$8),MATCH("Комната",'С закупкой'!$A$8:$Z$8,0)))</f>
        <v/>
      </c>
      <c r="G31" s="51">
        <f>IF(INDEX('С закупкой'!$A:$Z,ROW()-ROW($A$8)+ROW('С закупкой'!$A$8),MATCH("Кол-во",'С закупкой'!$A$8:$Z$8,0))="","",INDEX('С закупкой'!$A:$Z,ROW()-ROW($A$8)+ROW('С закупкой'!$A$8),MATCH("Кол-во",'С закупкой'!$A$8:$Z$8,0)))</f>
        <v/>
      </c>
      <c r="H31" s="52">
        <f>IF(INDEX('С закупкой'!$A:$Z,ROW()-ROW($A$8)+ROW('С закупкой'!$A$8),MATCH("Ед.",'С закупкой'!$A$8:$Z$8,0))="","",INDEX('С закупкой'!$A:$Z,ROW()-ROW($A$8)+ROW('С закупкой'!$A$8),MATCH("Ед.",'С закупкой'!$A$8:$Z$8,0)))</f>
        <v/>
      </c>
      <c r="I31" s="53">
        <f>IF(INDEX('С закупкой'!$A:$Z,ROW()-ROW($A$8)+ROW('С закупкой'!$A$8),MATCH("Клиенту за ед.",'С закупкой'!$A$8:$Z$8,0))="","",INDEX('С закупкой'!$A:$Z,ROW()-ROW($A$8)+ROW('С закупкой'!$A$8),MATCH("Клиенту за ед.",'С закупкой'!$A$8:$Z$8,0)))</f>
        <v/>
      </c>
      <c r="J31" s="54">
        <f>IF(LEFT($C31,6)="Итого:",SUM(J$8:J30)-2*SUMIF($C$8:$C30,"Итого:*",J$8:J30),IF($C31="ИТОГО ПО ПРОЕКТУ",SUM(J$8:J30)-SUMIF($C$8:$C30,"Итого:*",J$8:J30),IF(INDEX('С закупкой'!$A:$Z,ROW()-ROW($A$8)+ROW('С закупкой'!$A$8),MATCH("Сумма клиенту",'С закупкой'!$A$8:$Z$8,0))="","",INDEX('С закупкой'!$A:$Z,ROW()-ROW($A$8)+ROW('С закупкой'!$A$8),MATCH("Сумма клиенту",'С закупкой'!$A$8:$Z$8,0)))))</f>
        <v/>
      </c>
      <c r="K31" s="50">
        <f>IF(INDEX('С закупкой'!$A:$Z,ROW()-ROW($A$8)+ROW('С закупкой'!$A$8),MATCH("Поставка",'С закупкой'!$A$8:$Z$8,0))="","",INDEX('С закупкой'!$A:$Z,ROW()-ROW($A$8)+ROW('С закупкой'!$A$8),MATCH("Поставка",'С закупкой'!$A$8:$Z$8,0)))</f>
        <v/>
      </c>
      <c r="L31" s="50">
        <f>IF(INDEX('С закупкой'!$A:$Z,ROW()-ROW($A$8)+ROW('С закупкой'!$A$8),MATCH("Примечание",'С закупкой'!$A$8:$Z$8,0))="","",INDEX('С закупкой'!$A:$Z,ROW()-ROW($A$8)+ROW('С закупкой'!$A$8),MATCH("Примечание",'С закупкой'!$A$8:$Z$8,0)))</f>
        <v/>
      </c>
    </row>
    <row r="32" ht="36" customHeight="1">
      <c r="A32" s="47">
        <f>IF(ISNA(MATCH("№",'С закупкой'!$A$8:$Z$8,0)),"!",IF(ISNUMBER(INDEX('С закупкой'!$A:$Z,ROW()-ROW($A$8)+ROW('С закупкой'!$A$8),MATCH("№",'С закупкой'!$A$8:$Z$8,0))),INDEX('С закупкой'!$A:$Z,ROW()-ROW($A$8)+ROW('С закупкой'!$A$8),MATCH("№",'С закупкой'!$A$8:$Z$8,0)),""))</f>
        <v/>
      </c>
      <c r="B32" s="48">
        <f>IF(ISBLANK(INDEX('С закупкой'!$A:$Z,ROW()-ROW($A$8)+ROW('С закупкой'!$A$8),MATCH("Фото",'С закупкой'!$A$8:$Z$8,0))),"",INDEX('С закупкой'!$A:$Z,ROW()-ROW($A$8)+ROW('С закупкой'!$A$8),MATCH("Фото",'С закупкой'!$A$8:$Z$8,0)))</f>
        <v/>
      </c>
      <c r="C32" s="49">
        <f>IF(INDEX('С закупкой'!$A:$Z,ROW()-ROW($A$8)+ROW('С закупкой'!$A$8),MATCH("Наименование",'С закупкой'!$A$8:$Z$8,0))&lt;&gt;"",INDEX('С закупкой'!$A:$Z,ROW()-ROW($A$8)+ROW('С закупкой'!$A$8),MATCH("Наименование",'С закупкой'!$A$8:$Z$8,0)),IF(ISTEXT(INDEX('С закупкой'!$A:$Z,ROW()-ROW($A$8)+ROW('С закупкой'!$A$8),MATCH("№",'С закупкой'!$A$8:$Z$8,0))),INDEX('С закупкой'!$A:$Z,ROW()-ROW($A$8)+ROW('С закупкой'!$A$8),MATCH("№",'С закупкой'!$A$8:$Z$8,0)),""))</f>
        <v/>
      </c>
      <c r="D32" s="49">
        <f>IF(INDEX('С закупкой'!$A:$Z,ROW()-ROW($A$8)+ROW('С закупкой'!$A$8),MATCH("Бренд",'С закупкой'!$A$8:$Z$8,0))="","",INDEX('С закупкой'!$A:$Z,ROW()-ROW($A$8)+ROW('С закупкой'!$A$8),MATCH("Бренд",'С закупкой'!$A$8:$Z$8,0)))</f>
        <v/>
      </c>
      <c r="E32" s="50">
        <f>IF(INDEX('С закупкой'!$A:$Z,ROW()-ROW($A$8)+ROW('С закупкой'!$A$8),MATCH("Артикул",'С закупкой'!$A$8:$Z$8,0))="","",INDEX('С закупкой'!$A:$Z,ROW()-ROW($A$8)+ROW('С закупкой'!$A$8),MATCH("Артикул",'С закупкой'!$A$8:$Z$8,0)))</f>
        <v/>
      </c>
      <c r="F32" s="49">
        <f>IF(INDEX('С закупкой'!$A:$Z,ROW()-ROW($A$8)+ROW('С закупкой'!$A$8),MATCH("Комната",'С закупкой'!$A$8:$Z$8,0))="","",INDEX('С закупкой'!$A:$Z,ROW()-ROW($A$8)+ROW('С закупкой'!$A$8),MATCH("Комната",'С закупкой'!$A$8:$Z$8,0)))</f>
        <v/>
      </c>
      <c r="G32" s="51">
        <f>IF(INDEX('С закупкой'!$A:$Z,ROW()-ROW($A$8)+ROW('С закупкой'!$A$8),MATCH("Кол-во",'С закупкой'!$A$8:$Z$8,0))="","",INDEX('С закупкой'!$A:$Z,ROW()-ROW($A$8)+ROW('С закупкой'!$A$8),MATCH("Кол-во",'С закупкой'!$A$8:$Z$8,0)))</f>
        <v/>
      </c>
      <c r="H32" s="52">
        <f>IF(INDEX('С закупкой'!$A:$Z,ROW()-ROW($A$8)+ROW('С закупкой'!$A$8),MATCH("Ед.",'С закупкой'!$A$8:$Z$8,0))="","",INDEX('С закупкой'!$A:$Z,ROW()-ROW($A$8)+ROW('С закупкой'!$A$8),MATCH("Ед.",'С закупкой'!$A$8:$Z$8,0)))</f>
        <v/>
      </c>
      <c r="I32" s="53">
        <f>IF(INDEX('С закупкой'!$A:$Z,ROW()-ROW($A$8)+ROW('С закупкой'!$A$8),MATCH("Клиенту за ед.",'С закупкой'!$A$8:$Z$8,0))="","",INDEX('С закупкой'!$A:$Z,ROW()-ROW($A$8)+ROW('С закупкой'!$A$8),MATCH("Клиенту за ед.",'С закупкой'!$A$8:$Z$8,0)))</f>
        <v/>
      </c>
      <c r="J32" s="54">
        <f>IF(LEFT($C32,6)="Итого:",SUM(J$8:J31)-2*SUMIF($C$8:$C31,"Итого:*",J$8:J31),IF($C32="ИТОГО ПО ПРОЕКТУ",SUM(J$8:J31)-SUMIF($C$8:$C31,"Итого:*",J$8:J31),IF(INDEX('С закупкой'!$A:$Z,ROW()-ROW($A$8)+ROW('С закупкой'!$A$8),MATCH("Сумма клиенту",'С закупкой'!$A$8:$Z$8,0))="","",INDEX('С закупкой'!$A:$Z,ROW()-ROW($A$8)+ROW('С закупкой'!$A$8),MATCH("Сумма клиенту",'С закупкой'!$A$8:$Z$8,0)))))</f>
        <v/>
      </c>
      <c r="K32" s="50">
        <f>IF(INDEX('С закупкой'!$A:$Z,ROW()-ROW($A$8)+ROW('С закупкой'!$A$8),MATCH("Поставка",'С закупкой'!$A$8:$Z$8,0))="","",INDEX('С закупкой'!$A:$Z,ROW()-ROW($A$8)+ROW('С закупкой'!$A$8),MATCH("Поставка",'С закупкой'!$A$8:$Z$8,0)))</f>
        <v/>
      </c>
      <c r="L32" s="50">
        <f>IF(INDEX('С закупкой'!$A:$Z,ROW()-ROW($A$8)+ROW('С закупкой'!$A$8),MATCH("Примечание",'С закупкой'!$A$8:$Z$8,0))="","",INDEX('С закупкой'!$A:$Z,ROW()-ROW($A$8)+ROW('С закупкой'!$A$8),MATCH("Примечание",'С закупкой'!$A$8:$Z$8,0)))</f>
        <v/>
      </c>
    </row>
    <row r="33" ht="36" customHeight="1">
      <c r="A33" s="47">
        <f>IF(ISNA(MATCH("№",'С закупкой'!$A$8:$Z$8,0)),"!",IF(ISNUMBER(INDEX('С закупкой'!$A:$Z,ROW()-ROW($A$8)+ROW('С закупкой'!$A$8),MATCH("№",'С закупкой'!$A$8:$Z$8,0))),INDEX('С закупкой'!$A:$Z,ROW()-ROW($A$8)+ROW('С закупкой'!$A$8),MATCH("№",'С закупкой'!$A$8:$Z$8,0)),""))</f>
        <v/>
      </c>
      <c r="B33" s="48">
        <f>IF(ISBLANK(INDEX('С закупкой'!$A:$Z,ROW()-ROW($A$8)+ROW('С закупкой'!$A$8),MATCH("Фото",'С закупкой'!$A$8:$Z$8,0))),"",INDEX('С закупкой'!$A:$Z,ROW()-ROW($A$8)+ROW('С закупкой'!$A$8),MATCH("Фото",'С закупкой'!$A$8:$Z$8,0)))</f>
        <v/>
      </c>
      <c r="C33" s="49">
        <f>IF(INDEX('С закупкой'!$A:$Z,ROW()-ROW($A$8)+ROW('С закупкой'!$A$8),MATCH("Наименование",'С закупкой'!$A$8:$Z$8,0))&lt;&gt;"",INDEX('С закупкой'!$A:$Z,ROW()-ROW($A$8)+ROW('С закупкой'!$A$8),MATCH("Наименование",'С закупкой'!$A$8:$Z$8,0)),IF(ISTEXT(INDEX('С закупкой'!$A:$Z,ROW()-ROW($A$8)+ROW('С закупкой'!$A$8),MATCH("№",'С закупкой'!$A$8:$Z$8,0))),INDEX('С закупкой'!$A:$Z,ROW()-ROW($A$8)+ROW('С закупкой'!$A$8),MATCH("№",'С закупкой'!$A$8:$Z$8,0)),""))</f>
        <v/>
      </c>
      <c r="D33" s="49">
        <f>IF(INDEX('С закупкой'!$A:$Z,ROW()-ROW($A$8)+ROW('С закупкой'!$A$8),MATCH("Бренд",'С закупкой'!$A$8:$Z$8,0))="","",INDEX('С закупкой'!$A:$Z,ROW()-ROW($A$8)+ROW('С закупкой'!$A$8),MATCH("Бренд",'С закупкой'!$A$8:$Z$8,0)))</f>
        <v/>
      </c>
      <c r="E33" s="50">
        <f>IF(INDEX('С закупкой'!$A:$Z,ROW()-ROW($A$8)+ROW('С закупкой'!$A$8),MATCH("Артикул",'С закупкой'!$A$8:$Z$8,0))="","",INDEX('С закупкой'!$A:$Z,ROW()-ROW($A$8)+ROW('С закупкой'!$A$8),MATCH("Артикул",'С закупкой'!$A$8:$Z$8,0)))</f>
        <v/>
      </c>
      <c r="F33" s="49">
        <f>IF(INDEX('С закупкой'!$A:$Z,ROW()-ROW($A$8)+ROW('С закупкой'!$A$8),MATCH("Комната",'С закупкой'!$A$8:$Z$8,0))="","",INDEX('С закупкой'!$A:$Z,ROW()-ROW($A$8)+ROW('С закупкой'!$A$8),MATCH("Комната",'С закупкой'!$A$8:$Z$8,0)))</f>
        <v/>
      </c>
      <c r="G33" s="51">
        <f>IF(INDEX('С закупкой'!$A:$Z,ROW()-ROW($A$8)+ROW('С закупкой'!$A$8),MATCH("Кол-во",'С закупкой'!$A$8:$Z$8,0))="","",INDEX('С закупкой'!$A:$Z,ROW()-ROW($A$8)+ROW('С закупкой'!$A$8),MATCH("Кол-во",'С закупкой'!$A$8:$Z$8,0)))</f>
        <v/>
      </c>
      <c r="H33" s="52">
        <f>IF(INDEX('С закупкой'!$A:$Z,ROW()-ROW($A$8)+ROW('С закупкой'!$A$8),MATCH("Ед.",'С закупкой'!$A$8:$Z$8,0))="","",INDEX('С закупкой'!$A:$Z,ROW()-ROW($A$8)+ROW('С закупкой'!$A$8),MATCH("Ед.",'С закупкой'!$A$8:$Z$8,0)))</f>
        <v/>
      </c>
      <c r="I33" s="53">
        <f>IF(INDEX('С закупкой'!$A:$Z,ROW()-ROW($A$8)+ROW('С закупкой'!$A$8),MATCH("Клиенту за ед.",'С закупкой'!$A$8:$Z$8,0))="","",INDEX('С закупкой'!$A:$Z,ROW()-ROW($A$8)+ROW('С закупкой'!$A$8),MATCH("Клиенту за ед.",'С закупкой'!$A$8:$Z$8,0)))</f>
        <v/>
      </c>
      <c r="J33" s="54">
        <f>IF(LEFT($C33,6)="Итого:",SUM(J$8:J32)-2*SUMIF($C$8:$C32,"Итого:*",J$8:J32),IF($C33="ИТОГО ПО ПРОЕКТУ",SUM(J$8:J32)-SUMIF($C$8:$C32,"Итого:*",J$8:J32),IF(INDEX('С закупкой'!$A:$Z,ROW()-ROW($A$8)+ROW('С закупкой'!$A$8),MATCH("Сумма клиенту",'С закупкой'!$A$8:$Z$8,0))="","",INDEX('С закупкой'!$A:$Z,ROW()-ROW($A$8)+ROW('С закупкой'!$A$8),MATCH("Сумма клиенту",'С закупкой'!$A$8:$Z$8,0)))))</f>
        <v/>
      </c>
      <c r="K33" s="50">
        <f>IF(INDEX('С закупкой'!$A:$Z,ROW()-ROW($A$8)+ROW('С закупкой'!$A$8),MATCH("Поставка",'С закупкой'!$A$8:$Z$8,0))="","",INDEX('С закупкой'!$A:$Z,ROW()-ROW($A$8)+ROW('С закупкой'!$A$8),MATCH("Поставка",'С закупкой'!$A$8:$Z$8,0)))</f>
        <v/>
      </c>
      <c r="L33" s="50">
        <f>IF(INDEX('С закупкой'!$A:$Z,ROW()-ROW($A$8)+ROW('С закупкой'!$A$8),MATCH("Примечание",'С закупкой'!$A$8:$Z$8,0))="","",INDEX('С закупкой'!$A:$Z,ROW()-ROW($A$8)+ROW('С закупкой'!$A$8),MATCH("Примечание",'С закупкой'!$A$8:$Z$8,0)))</f>
        <v/>
      </c>
    </row>
    <row r="34" ht="36" customHeight="1">
      <c r="A34" s="47">
        <f>IF(ISNA(MATCH("№",'С закупкой'!$A$8:$Z$8,0)),"!",IF(ISNUMBER(INDEX('С закупкой'!$A:$Z,ROW()-ROW($A$8)+ROW('С закупкой'!$A$8),MATCH("№",'С закупкой'!$A$8:$Z$8,0))),INDEX('С закупкой'!$A:$Z,ROW()-ROW($A$8)+ROW('С закупкой'!$A$8),MATCH("№",'С закупкой'!$A$8:$Z$8,0)),""))</f>
        <v/>
      </c>
      <c r="B34" s="48">
        <f>IF(ISBLANK(INDEX('С закупкой'!$A:$Z,ROW()-ROW($A$8)+ROW('С закупкой'!$A$8),MATCH("Фото",'С закупкой'!$A$8:$Z$8,0))),"",INDEX('С закупкой'!$A:$Z,ROW()-ROW($A$8)+ROW('С закупкой'!$A$8),MATCH("Фото",'С закупкой'!$A$8:$Z$8,0)))</f>
        <v/>
      </c>
      <c r="C34" s="49">
        <f>IF(INDEX('С закупкой'!$A:$Z,ROW()-ROW($A$8)+ROW('С закупкой'!$A$8),MATCH("Наименование",'С закупкой'!$A$8:$Z$8,0))&lt;&gt;"",INDEX('С закупкой'!$A:$Z,ROW()-ROW($A$8)+ROW('С закупкой'!$A$8),MATCH("Наименование",'С закупкой'!$A$8:$Z$8,0)),IF(ISTEXT(INDEX('С закупкой'!$A:$Z,ROW()-ROW($A$8)+ROW('С закупкой'!$A$8),MATCH("№",'С закупкой'!$A$8:$Z$8,0))),INDEX('С закупкой'!$A:$Z,ROW()-ROW($A$8)+ROW('С закупкой'!$A$8),MATCH("№",'С закупкой'!$A$8:$Z$8,0)),""))</f>
        <v/>
      </c>
      <c r="D34" s="49">
        <f>IF(INDEX('С закупкой'!$A:$Z,ROW()-ROW($A$8)+ROW('С закупкой'!$A$8),MATCH("Бренд",'С закупкой'!$A$8:$Z$8,0))="","",INDEX('С закупкой'!$A:$Z,ROW()-ROW($A$8)+ROW('С закупкой'!$A$8),MATCH("Бренд",'С закупкой'!$A$8:$Z$8,0)))</f>
        <v/>
      </c>
      <c r="E34" s="50">
        <f>IF(INDEX('С закупкой'!$A:$Z,ROW()-ROW($A$8)+ROW('С закупкой'!$A$8),MATCH("Артикул",'С закупкой'!$A$8:$Z$8,0))="","",INDEX('С закупкой'!$A:$Z,ROW()-ROW($A$8)+ROW('С закупкой'!$A$8),MATCH("Артикул",'С закупкой'!$A$8:$Z$8,0)))</f>
        <v/>
      </c>
      <c r="F34" s="49">
        <f>IF(INDEX('С закупкой'!$A:$Z,ROW()-ROW($A$8)+ROW('С закупкой'!$A$8),MATCH("Комната",'С закупкой'!$A$8:$Z$8,0))="","",INDEX('С закупкой'!$A:$Z,ROW()-ROW($A$8)+ROW('С закупкой'!$A$8),MATCH("Комната",'С закупкой'!$A$8:$Z$8,0)))</f>
        <v/>
      </c>
      <c r="G34" s="51">
        <f>IF(INDEX('С закупкой'!$A:$Z,ROW()-ROW($A$8)+ROW('С закупкой'!$A$8),MATCH("Кол-во",'С закупкой'!$A$8:$Z$8,0))="","",INDEX('С закупкой'!$A:$Z,ROW()-ROW($A$8)+ROW('С закупкой'!$A$8),MATCH("Кол-во",'С закупкой'!$A$8:$Z$8,0)))</f>
        <v/>
      </c>
      <c r="H34" s="52">
        <f>IF(INDEX('С закупкой'!$A:$Z,ROW()-ROW($A$8)+ROW('С закупкой'!$A$8),MATCH("Ед.",'С закупкой'!$A$8:$Z$8,0))="","",INDEX('С закупкой'!$A:$Z,ROW()-ROW($A$8)+ROW('С закупкой'!$A$8),MATCH("Ед.",'С закупкой'!$A$8:$Z$8,0)))</f>
        <v/>
      </c>
      <c r="I34" s="53">
        <f>IF(INDEX('С закупкой'!$A:$Z,ROW()-ROW($A$8)+ROW('С закупкой'!$A$8),MATCH("Клиенту за ед.",'С закупкой'!$A$8:$Z$8,0))="","",INDEX('С закупкой'!$A:$Z,ROW()-ROW($A$8)+ROW('С закупкой'!$A$8),MATCH("Клиенту за ед.",'С закупкой'!$A$8:$Z$8,0)))</f>
        <v/>
      </c>
      <c r="J34" s="54">
        <f>IF(LEFT($C34,6)="Итого:",SUM(J$8:J33)-2*SUMIF($C$8:$C33,"Итого:*",J$8:J33),IF($C34="ИТОГО ПО ПРОЕКТУ",SUM(J$8:J33)-SUMIF($C$8:$C33,"Итого:*",J$8:J33),IF(INDEX('С закупкой'!$A:$Z,ROW()-ROW($A$8)+ROW('С закупкой'!$A$8),MATCH("Сумма клиенту",'С закупкой'!$A$8:$Z$8,0))="","",INDEX('С закупкой'!$A:$Z,ROW()-ROW($A$8)+ROW('С закупкой'!$A$8),MATCH("Сумма клиенту",'С закупкой'!$A$8:$Z$8,0)))))</f>
        <v/>
      </c>
      <c r="K34" s="50">
        <f>IF(INDEX('С закупкой'!$A:$Z,ROW()-ROW($A$8)+ROW('С закупкой'!$A$8),MATCH("Поставка",'С закупкой'!$A$8:$Z$8,0))="","",INDEX('С закупкой'!$A:$Z,ROW()-ROW($A$8)+ROW('С закупкой'!$A$8),MATCH("Поставка",'С закупкой'!$A$8:$Z$8,0)))</f>
        <v/>
      </c>
      <c r="L34" s="50">
        <f>IF(INDEX('С закупкой'!$A:$Z,ROW()-ROW($A$8)+ROW('С закупкой'!$A$8),MATCH("Примечание",'С закупкой'!$A$8:$Z$8,0))="","",INDEX('С закупкой'!$A:$Z,ROW()-ROW($A$8)+ROW('С закупкой'!$A$8),MATCH("Примечание",'С закупкой'!$A$8:$Z$8,0)))</f>
        <v/>
      </c>
    </row>
    <row r="35" ht="36" customHeight="1">
      <c r="A35" s="47">
        <f>IF(ISNA(MATCH("№",'С закупкой'!$A$8:$Z$8,0)),"!",IF(ISNUMBER(INDEX('С закупкой'!$A:$Z,ROW()-ROW($A$8)+ROW('С закупкой'!$A$8),MATCH("№",'С закупкой'!$A$8:$Z$8,0))),INDEX('С закупкой'!$A:$Z,ROW()-ROW($A$8)+ROW('С закупкой'!$A$8),MATCH("№",'С закупкой'!$A$8:$Z$8,0)),""))</f>
        <v/>
      </c>
      <c r="B35" s="48">
        <f>IF(ISBLANK(INDEX('С закупкой'!$A:$Z,ROW()-ROW($A$8)+ROW('С закупкой'!$A$8),MATCH("Фото",'С закупкой'!$A$8:$Z$8,0))),"",INDEX('С закупкой'!$A:$Z,ROW()-ROW($A$8)+ROW('С закупкой'!$A$8),MATCH("Фото",'С закупкой'!$A$8:$Z$8,0)))</f>
        <v/>
      </c>
      <c r="C35" s="49">
        <f>IF(INDEX('С закупкой'!$A:$Z,ROW()-ROW($A$8)+ROW('С закупкой'!$A$8),MATCH("Наименование",'С закупкой'!$A$8:$Z$8,0))&lt;&gt;"",INDEX('С закупкой'!$A:$Z,ROW()-ROW($A$8)+ROW('С закупкой'!$A$8),MATCH("Наименование",'С закупкой'!$A$8:$Z$8,0)),IF(ISTEXT(INDEX('С закупкой'!$A:$Z,ROW()-ROW($A$8)+ROW('С закупкой'!$A$8),MATCH("№",'С закупкой'!$A$8:$Z$8,0))),INDEX('С закупкой'!$A:$Z,ROW()-ROW($A$8)+ROW('С закупкой'!$A$8),MATCH("№",'С закупкой'!$A$8:$Z$8,0)),""))</f>
        <v/>
      </c>
      <c r="D35" s="49">
        <f>IF(INDEX('С закупкой'!$A:$Z,ROW()-ROW($A$8)+ROW('С закупкой'!$A$8),MATCH("Бренд",'С закупкой'!$A$8:$Z$8,0))="","",INDEX('С закупкой'!$A:$Z,ROW()-ROW($A$8)+ROW('С закупкой'!$A$8),MATCH("Бренд",'С закупкой'!$A$8:$Z$8,0)))</f>
        <v/>
      </c>
      <c r="E35" s="50">
        <f>IF(INDEX('С закупкой'!$A:$Z,ROW()-ROW($A$8)+ROW('С закупкой'!$A$8),MATCH("Артикул",'С закупкой'!$A$8:$Z$8,0))="","",INDEX('С закупкой'!$A:$Z,ROW()-ROW($A$8)+ROW('С закупкой'!$A$8),MATCH("Артикул",'С закупкой'!$A$8:$Z$8,0)))</f>
        <v/>
      </c>
      <c r="F35" s="49">
        <f>IF(INDEX('С закупкой'!$A:$Z,ROW()-ROW($A$8)+ROW('С закупкой'!$A$8),MATCH("Комната",'С закупкой'!$A$8:$Z$8,0))="","",INDEX('С закупкой'!$A:$Z,ROW()-ROW($A$8)+ROW('С закупкой'!$A$8),MATCH("Комната",'С закупкой'!$A$8:$Z$8,0)))</f>
        <v/>
      </c>
      <c r="G35" s="51">
        <f>IF(INDEX('С закупкой'!$A:$Z,ROW()-ROW($A$8)+ROW('С закупкой'!$A$8),MATCH("Кол-во",'С закупкой'!$A$8:$Z$8,0))="","",INDEX('С закупкой'!$A:$Z,ROW()-ROW($A$8)+ROW('С закупкой'!$A$8),MATCH("Кол-во",'С закупкой'!$A$8:$Z$8,0)))</f>
        <v/>
      </c>
      <c r="H35" s="52">
        <f>IF(INDEX('С закупкой'!$A:$Z,ROW()-ROW($A$8)+ROW('С закупкой'!$A$8),MATCH("Ед.",'С закупкой'!$A$8:$Z$8,0))="","",INDEX('С закупкой'!$A:$Z,ROW()-ROW($A$8)+ROW('С закупкой'!$A$8),MATCH("Ед.",'С закупкой'!$A$8:$Z$8,0)))</f>
        <v/>
      </c>
      <c r="I35" s="53">
        <f>IF(INDEX('С закупкой'!$A:$Z,ROW()-ROW($A$8)+ROW('С закупкой'!$A$8),MATCH("Клиенту за ед.",'С закупкой'!$A$8:$Z$8,0))="","",INDEX('С закупкой'!$A:$Z,ROW()-ROW($A$8)+ROW('С закупкой'!$A$8),MATCH("Клиенту за ед.",'С закупкой'!$A$8:$Z$8,0)))</f>
        <v/>
      </c>
      <c r="J35" s="54">
        <f>IF(LEFT($C35,6)="Итого:",SUM(J$8:J34)-2*SUMIF($C$8:$C34,"Итого:*",J$8:J34),IF($C35="ИТОГО ПО ПРОЕКТУ",SUM(J$8:J34)-SUMIF($C$8:$C34,"Итого:*",J$8:J34),IF(INDEX('С закупкой'!$A:$Z,ROW()-ROW($A$8)+ROW('С закупкой'!$A$8),MATCH("Сумма клиенту",'С закупкой'!$A$8:$Z$8,0))="","",INDEX('С закупкой'!$A:$Z,ROW()-ROW($A$8)+ROW('С закупкой'!$A$8),MATCH("Сумма клиенту",'С закупкой'!$A$8:$Z$8,0)))))</f>
        <v/>
      </c>
      <c r="K35" s="50">
        <f>IF(INDEX('С закупкой'!$A:$Z,ROW()-ROW($A$8)+ROW('С закупкой'!$A$8),MATCH("Поставка",'С закупкой'!$A$8:$Z$8,0))="","",INDEX('С закупкой'!$A:$Z,ROW()-ROW($A$8)+ROW('С закупкой'!$A$8),MATCH("Поставка",'С закупкой'!$A$8:$Z$8,0)))</f>
        <v/>
      </c>
      <c r="L35" s="50">
        <f>IF(INDEX('С закупкой'!$A:$Z,ROW()-ROW($A$8)+ROW('С закупкой'!$A$8),MATCH("Примечание",'С закупкой'!$A$8:$Z$8,0))="","",INDEX('С закупкой'!$A:$Z,ROW()-ROW($A$8)+ROW('С закупкой'!$A$8),MATCH("Примечание",'С закупкой'!$A$8:$Z$8,0)))</f>
        <v/>
      </c>
    </row>
    <row r="36" ht="36" customHeight="1">
      <c r="A36" s="47">
        <f>IF(ISNA(MATCH("№",'С закупкой'!$A$8:$Z$8,0)),"!",IF(ISNUMBER(INDEX('С закупкой'!$A:$Z,ROW()-ROW($A$8)+ROW('С закупкой'!$A$8),MATCH("№",'С закупкой'!$A$8:$Z$8,0))),INDEX('С закупкой'!$A:$Z,ROW()-ROW($A$8)+ROW('С закупкой'!$A$8),MATCH("№",'С закупкой'!$A$8:$Z$8,0)),""))</f>
        <v/>
      </c>
      <c r="B36" s="48">
        <f>IF(ISBLANK(INDEX('С закупкой'!$A:$Z,ROW()-ROW($A$8)+ROW('С закупкой'!$A$8),MATCH("Фото",'С закупкой'!$A$8:$Z$8,0))),"",INDEX('С закупкой'!$A:$Z,ROW()-ROW($A$8)+ROW('С закупкой'!$A$8),MATCH("Фото",'С закупкой'!$A$8:$Z$8,0)))</f>
        <v/>
      </c>
      <c r="C36" s="49">
        <f>IF(INDEX('С закупкой'!$A:$Z,ROW()-ROW($A$8)+ROW('С закупкой'!$A$8),MATCH("Наименование",'С закупкой'!$A$8:$Z$8,0))&lt;&gt;"",INDEX('С закупкой'!$A:$Z,ROW()-ROW($A$8)+ROW('С закупкой'!$A$8),MATCH("Наименование",'С закупкой'!$A$8:$Z$8,0)),IF(ISTEXT(INDEX('С закупкой'!$A:$Z,ROW()-ROW($A$8)+ROW('С закупкой'!$A$8),MATCH("№",'С закупкой'!$A$8:$Z$8,0))),INDEX('С закупкой'!$A:$Z,ROW()-ROW($A$8)+ROW('С закупкой'!$A$8),MATCH("№",'С закупкой'!$A$8:$Z$8,0)),""))</f>
        <v/>
      </c>
      <c r="D36" s="49">
        <f>IF(INDEX('С закупкой'!$A:$Z,ROW()-ROW($A$8)+ROW('С закупкой'!$A$8),MATCH("Бренд",'С закупкой'!$A$8:$Z$8,0))="","",INDEX('С закупкой'!$A:$Z,ROW()-ROW($A$8)+ROW('С закупкой'!$A$8),MATCH("Бренд",'С закупкой'!$A$8:$Z$8,0)))</f>
        <v/>
      </c>
      <c r="E36" s="50">
        <f>IF(INDEX('С закупкой'!$A:$Z,ROW()-ROW($A$8)+ROW('С закупкой'!$A$8),MATCH("Артикул",'С закупкой'!$A$8:$Z$8,0))="","",INDEX('С закупкой'!$A:$Z,ROW()-ROW($A$8)+ROW('С закупкой'!$A$8),MATCH("Артикул",'С закупкой'!$A$8:$Z$8,0)))</f>
        <v/>
      </c>
      <c r="F36" s="49">
        <f>IF(INDEX('С закупкой'!$A:$Z,ROW()-ROW($A$8)+ROW('С закупкой'!$A$8),MATCH("Комната",'С закупкой'!$A$8:$Z$8,0))="","",INDEX('С закупкой'!$A:$Z,ROW()-ROW($A$8)+ROW('С закупкой'!$A$8),MATCH("Комната",'С закупкой'!$A$8:$Z$8,0)))</f>
        <v/>
      </c>
      <c r="G36" s="51">
        <f>IF(INDEX('С закупкой'!$A:$Z,ROW()-ROW($A$8)+ROW('С закупкой'!$A$8),MATCH("Кол-во",'С закупкой'!$A$8:$Z$8,0))="","",INDEX('С закупкой'!$A:$Z,ROW()-ROW($A$8)+ROW('С закупкой'!$A$8),MATCH("Кол-во",'С закупкой'!$A$8:$Z$8,0)))</f>
        <v/>
      </c>
      <c r="H36" s="52">
        <f>IF(INDEX('С закупкой'!$A:$Z,ROW()-ROW($A$8)+ROW('С закупкой'!$A$8),MATCH("Ед.",'С закупкой'!$A$8:$Z$8,0))="","",INDEX('С закупкой'!$A:$Z,ROW()-ROW($A$8)+ROW('С закупкой'!$A$8),MATCH("Ед.",'С закупкой'!$A$8:$Z$8,0)))</f>
        <v/>
      </c>
      <c r="I36" s="53">
        <f>IF(INDEX('С закупкой'!$A:$Z,ROW()-ROW($A$8)+ROW('С закупкой'!$A$8),MATCH("Клиенту за ед.",'С закупкой'!$A$8:$Z$8,0))="","",INDEX('С закупкой'!$A:$Z,ROW()-ROW($A$8)+ROW('С закупкой'!$A$8),MATCH("Клиенту за ед.",'С закупкой'!$A$8:$Z$8,0)))</f>
        <v/>
      </c>
      <c r="J36" s="54">
        <f>IF(LEFT($C36,6)="Итого:",SUM(J$8:J35)-2*SUMIF($C$8:$C35,"Итого:*",J$8:J35),IF($C36="ИТОГО ПО ПРОЕКТУ",SUM(J$8:J35)-SUMIF($C$8:$C35,"Итого:*",J$8:J35),IF(INDEX('С закупкой'!$A:$Z,ROW()-ROW($A$8)+ROW('С закупкой'!$A$8),MATCH("Сумма клиенту",'С закупкой'!$A$8:$Z$8,0))="","",INDEX('С закупкой'!$A:$Z,ROW()-ROW($A$8)+ROW('С закупкой'!$A$8),MATCH("Сумма клиенту",'С закупкой'!$A$8:$Z$8,0)))))</f>
        <v/>
      </c>
      <c r="K36" s="50">
        <f>IF(INDEX('С закупкой'!$A:$Z,ROW()-ROW($A$8)+ROW('С закупкой'!$A$8),MATCH("Поставка",'С закупкой'!$A$8:$Z$8,0))="","",INDEX('С закупкой'!$A:$Z,ROW()-ROW($A$8)+ROW('С закупкой'!$A$8),MATCH("Поставка",'С закупкой'!$A$8:$Z$8,0)))</f>
        <v/>
      </c>
      <c r="L36" s="50">
        <f>IF(INDEX('С закупкой'!$A:$Z,ROW()-ROW($A$8)+ROW('С закупкой'!$A$8),MATCH("Примечание",'С закупкой'!$A$8:$Z$8,0))="","",INDEX('С закупкой'!$A:$Z,ROW()-ROW($A$8)+ROW('С закупкой'!$A$8),MATCH("Примечание",'С закупкой'!$A$8:$Z$8,0)))</f>
        <v/>
      </c>
    </row>
    <row r="37" ht="36" customHeight="1">
      <c r="A37" s="47">
        <f>IF(ISNA(MATCH("№",'С закупкой'!$A$8:$Z$8,0)),"!",IF(ISNUMBER(INDEX('С закупкой'!$A:$Z,ROW()-ROW($A$8)+ROW('С закупкой'!$A$8),MATCH("№",'С закупкой'!$A$8:$Z$8,0))),INDEX('С закупкой'!$A:$Z,ROW()-ROW($A$8)+ROW('С закупкой'!$A$8),MATCH("№",'С закупкой'!$A$8:$Z$8,0)),""))</f>
        <v/>
      </c>
      <c r="B37" s="48">
        <f>IF(ISBLANK(INDEX('С закупкой'!$A:$Z,ROW()-ROW($A$8)+ROW('С закупкой'!$A$8),MATCH("Фото",'С закупкой'!$A$8:$Z$8,0))),"",INDEX('С закупкой'!$A:$Z,ROW()-ROW($A$8)+ROW('С закупкой'!$A$8),MATCH("Фото",'С закупкой'!$A$8:$Z$8,0)))</f>
        <v/>
      </c>
      <c r="C37" s="49">
        <f>IF(INDEX('С закупкой'!$A:$Z,ROW()-ROW($A$8)+ROW('С закупкой'!$A$8),MATCH("Наименование",'С закупкой'!$A$8:$Z$8,0))&lt;&gt;"",INDEX('С закупкой'!$A:$Z,ROW()-ROW($A$8)+ROW('С закупкой'!$A$8),MATCH("Наименование",'С закупкой'!$A$8:$Z$8,0)),IF(ISTEXT(INDEX('С закупкой'!$A:$Z,ROW()-ROW($A$8)+ROW('С закупкой'!$A$8),MATCH("№",'С закупкой'!$A$8:$Z$8,0))),INDEX('С закупкой'!$A:$Z,ROW()-ROW($A$8)+ROW('С закупкой'!$A$8),MATCH("№",'С закупкой'!$A$8:$Z$8,0)),""))</f>
        <v/>
      </c>
      <c r="D37" s="49">
        <f>IF(INDEX('С закупкой'!$A:$Z,ROW()-ROW($A$8)+ROW('С закупкой'!$A$8),MATCH("Бренд",'С закупкой'!$A$8:$Z$8,0))="","",INDEX('С закупкой'!$A:$Z,ROW()-ROW($A$8)+ROW('С закупкой'!$A$8),MATCH("Бренд",'С закупкой'!$A$8:$Z$8,0)))</f>
        <v/>
      </c>
      <c r="E37" s="50">
        <f>IF(INDEX('С закупкой'!$A:$Z,ROW()-ROW($A$8)+ROW('С закупкой'!$A$8),MATCH("Артикул",'С закупкой'!$A$8:$Z$8,0))="","",INDEX('С закупкой'!$A:$Z,ROW()-ROW($A$8)+ROW('С закупкой'!$A$8),MATCH("Артикул",'С закупкой'!$A$8:$Z$8,0)))</f>
        <v/>
      </c>
      <c r="F37" s="49">
        <f>IF(INDEX('С закупкой'!$A:$Z,ROW()-ROW($A$8)+ROW('С закупкой'!$A$8),MATCH("Комната",'С закупкой'!$A$8:$Z$8,0))="","",INDEX('С закупкой'!$A:$Z,ROW()-ROW($A$8)+ROW('С закупкой'!$A$8),MATCH("Комната",'С закупкой'!$A$8:$Z$8,0)))</f>
        <v/>
      </c>
      <c r="G37" s="51">
        <f>IF(INDEX('С закупкой'!$A:$Z,ROW()-ROW($A$8)+ROW('С закупкой'!$A$8),MATCH("Кол-во",'С закупкой'!$A$8:$Z$8,0))="","",INDEX('С закупкой'!$A:$Z,ROW()-ROW($A$8)+ROW('С закупкой'!$A$8),MATCH("Кол-во",'С закупкой'!$A$8:$Z$8,0)))</f>
        <v/>
      </c>
      <c r="H37" s="52">
        <f>IF(INDEX('С закупкой'!$A:$Z,ROW()-ROW($A$8)+ROW('С закупкой'!$A$8),MATCH("Ед.",'С закупкой'!$A$8:$Z$8,0))="","",INDEX('С закупкой'!$A:$Z,ROW()-ROW($A$8)+ROW('С закупкой'!$A$8),MATCH("Ед.",'С закупкой'!$A$8:$Z$8,0)))</f>
        <v/>
      </c>
      <c r="I37" s="53">
        <f>IF(INDEX('С закупкой'!$A:$Z,ROW()-ROW($A$8)+ROW('С закупкой'!$A$8),MATCH("Клиенту за ед.",'С закупкой'!$A$8:$Z$8,0))="","",INDEX('С закупкой'!$A:$Z,ROW()-ROW($A$8)+ROW('С закупкой'!$A$8),MATCH("Клиенту за ед.",'С закупкой'!$A$8:$Z$8,0)))</f>
        <v/>
      </c>
      <c r="J37" s="54">
        <f>IF(LEFT($C37,6)="Итого:",SUM(J$8:J36)-2*SUMIF($C$8:$C36,"Итого:*",J$8:J36),IF($C37="ИТОГО ПО ПРОЕКТУ",SUM(J$8:J36)-SUMIF($C$8:$C36,"Итого:*",J$8:J36),IF(INDEX('С закупкой'!$A:$Z,ROW()-ROW($A$8)+ROW('С закупкой'!$A$8),MATCH("Сумма клиенту",'С закупкой'!$A$8:$Z$8,0))="","",INDEX('С закупкой'!$A:$Z,ROW()-ROW($A$8)+ROW('С закупкой'!$A$8),MATCH("Сумма клиенту",'С закупкой'!$A$8:$Z$8,0)))))</f>
        <v/>
      </c>
      <c r="K37" s="50">
        <f>IF(INDEX('С закупкой'!$A:$Z,ROW()-ROW($A$8)+ROW('С закупкой'!$A$8),MATCH("Поставка",'С закупкой'!$A$8:$Z$8,0))="","",INDEX('С закупкой'!$A:$Z,ROW()-ROW($A$8)+ROW('С закупкой'!$A$8),MATCH("Поставка",'С закупкой'!$A$8:$Z$8,0)))</f>
        <v/>
      </c>
      <c r="L37" s="50">
        <f>IF(INDEX('С закупкой'!$A:$Z,ROW()-ROW($A$8)+ROW('С закупкой'!$A$8),MATCH("Примечание",'С закупкой'!$A$8:$Z$8,0))="","",INDEX('С закупкой'!$A:$Z,ROW()-ROW($A$8)+ROW('С закупкой'!$A$8),MATCH("Примечание",'С закупкой'!$A$8:$Z$8,0)))</f>
        <v/>
      </c>
    </row>
    <row r="38" ht="36" customHeight="1">
      <c r="A38" s="47">
        <f>IF(ISNA(MATCH("№",'С закупкой'!$A$8:$Z$8,0)),"!",IF(ISNUMBER(INDEX('С закупкой'!$A:$Z,ROW()-ROW($A$8)+ROW('С закупкой'!$A$8),MATCH("№",'С закупкой'!$A$8:$Z$8,0))),INDEX('С закупкой'!$A:$Z,ROW()-ROW($A$8)+ROW('С закупкой'!$A$8),MATCH("№",'С закупкой'!$A$8:$Z$8,0)),""))</f>
        <v/>
      </c>
      <c r="B38" s="48">
        <f>IF(ISBLANK(INDEX('С закупкой'!$A:$Z,ROW()-ROW($A$8)+ROW('С закупкой'!$A$8),MATCH("Фото",'С закупкой'!$A$8:$Z$8,0))),"",INDEX('С закупкой'!$A:$Z,ROW()-ROW($A$8)+ROW('С закупкой'!$A$8),MATCH("Фото",'С закупкой'!$A$8:$Z$8,0)))</f>
        <v/>
      </c>
      <c r="C38" s="49">
        <f>IF(INDEX('С закупкой'!$A:$Z,ROW()-ROW($A$8)+ROW('С закупкой'!$A$8),MATCH("Наименование",'С закупкой'!$A$8:$Z$8,0))&lt;&gt;"",INDEX('С закупкой'!$A:$Z,ROW()-ROW($A$8)+ROW('С закупкой'!$A$8),MATCH("Наименование",'С закупкой'!$A$8:$Z$8,0)),IF(ISTEXT(INDEX('С закупкой'!$A:$Z,ROW()-ROW($A$8)+ROW('С закупкой'!$A$8),MATCH("№",'С закупкой'!$A$8:$Z$8,0))),INDEX('С закупкой'!$A:$Z,ROW()-ROW($A$8)+ROW('С закупкой'!$A$8),MATCH("№",'С закупкой'!$A$8:$Z$8,0)),""))</f>
        <v/>
      </c>
      <c r="D38" s="49">
        <f>IF(INDEX('С закупкой'!$A:$Z,ROW()-ROW($A$8)+ROW('С закупкой'!$A$8),MATCH("Бренд",'С закупкой'!$A$8:$Z$8,0))="","",INDEX('С закупкой'!$A:$Z,ROW()-ROW($A$8)+ROW('С закупкой'!$A$8),MATCH("Бренд",'С закупкой'!$A$8:$Z$8,0)))</f>
        <v/>
      </c>
      <c r="E38" s="50">
        <f>IF(INDEX('С закупкой'!$A:$Z,ROW()-ROW($A$8)+ROW('С закупкой'!$A$8),MATCH("Артикул",'С закупкой'!$A$8:$Z$8,0))="","",INDEX('С закупкой'!$A:$Z,ROW()-ROW($A$8)+ROW('С закупкой'!$A$8),MATCH("Артикул",'С закупкой'!$A$8:$Z$8,0)))</f>
        <v/>
      </c>
      <c r="F38" s="49">
        <f>IF(INDEX('С закупкой'!$A:$Z,ROW()-ROW($A$8)+ROW('С закупкой'!$A$8),MATCH("Комната",'С закупкой'!$A$8:$Z$8,0))="","",INDEX('С закупкой'!$A:$Z,ROW()-ROW($A$8)+ROW('С закупкой'!$A$8),MATCH("Комната",'С закупкой'!$A$8:$Z$8,0)))</f>
        <v/>
      </c>
      <c r="G38" s="51">
        <f>IF(INDEX('С закупкой'!$A:$Z,ROW()-ROW($A$8)+ROW('С закупкой'!$A$8),MATCH("Кол-во",'С закупкой'!$A$8:$Z$8,0))="","",INDEX('С закупкой'!$A:$Z,ROW()-ROW($A$8)+ROW('С закупкой'!$A$8),MATCH("Кол-во",'С закупкой'!$A$8:$Z$8,0)))</f>
        <v/>
      </c>
      <c r="H38" s="52">
        <f>IF(INDEX('С закупкой'!$A:$Z,ROW()-ROW($A$8)+ROW('С закупкой'!$A$8),MATCH("Ед.",'С закупкой'!$A$8:$Z$8,0))="","",INDEX('С закупкой'!$A:$Z,ROW()-ROW($A$8)+ROW('С закупкой'!$A$8),MATCH("Ед.",'С закупкой'!$A$8:$Z$8,0)))</f>
        <v/>
      </c>
      <c r="I38" s="53">
        <f>IF(INDEX('С закупкой'!$A:$Z,ROW()-ROW($A$8)+ROW('С закупкой'!$A$8),MATCH("Клиенту за ед.",'С закупкой'!$A$8:$Z$8,0))="","",INDEX('С закупкой'!$A:$Z,ROW()-ROW($A$8)+ROW('С закупкой'!$A$8),MATCH("Клиенту за ед.",'С закупкой'!$A$8:$Z$8,0)))</f>
        <v/>
      </c>
      <c r="J38" s="54">
        <f>IF(LEFT($C38,6)="Итого:",SUM(J$8:J37)-2*SUMIF($C$8:$C37,"Итого:*",J$8:J37),IF($C38="ИТОГО ПО ПРОЕКТУ",SUM(J$8:J37)-SUMIF($C$8:$C37,"Итого:*",J$8:J37),IF(INDEX('С закупкой'!$A:$Z,ROW()-ROW($A$8)+ROW('С закупкой'!$A$8),MATCH("Сумма клиенту",'С закупкой'!$A$8:$Z$8,0))="","",INDEX('С закупкой'!$A:$Z,ROW()-ROW($A$8)+ROW('С закупкой'!$A$8),MATCH("Сумма клиенту",'С закупкой'!$A$8:$Z$8,0)))))</f>
        <v/>
      </c>
      <c r="K38" s="50">
        <f>IF(INDEX('С закупкой'!$A:$Z,ROW()-ROW($A$8)+ROW('С закупкой'!$A$8),MATCH("Поставка",'С закупкой'!$A$8:$Z$8,0))="","",INDEX('С закупкой'!$A:$Z,ROW()-ROW($A$8)+ROW('С закупкой'!$A$8),MATCH("Поставка",'С закупкой'!$A$8:$Z$8,0)))</f>
        <v/>
      </c>
      <c r="L38" s="50">
        <f>IF(INDEX('С закупкой'!$A:$Z,ROW()-ROW($A$8)+ROW('С закупкой'!$A$8),MATCH("Примечание",'С закупкой'!$A$8:$Z$8,0))="","",INDEX('С закупкой'!$A:$Z,ROW()-ROW($A$8)+ROW('С закупкой'!$A$8),MATCH("Примечание",'С закупкой'!$A$8:$Z$8,0)))</f>
        <v/>
      </c>
    </row>
    <row r="39" ht="36" customHeight="1">
      <c r="A39" s="47">
        <f>IF(ISNA(MATCH("№",'С закупкой'!$A$8:$Z$8,0)),"!",IF(ISNUMBER(INDEX('С закупкой'!$A:$Z,ROW()-ROW($A$8)+ROW('С закупкой'!$A$8),MATCH("№",'С закупкой'!$A$8:$Z$8,0))),INDEX('С закупкой'!$A:$Z,ROW()-ROW($A$8)+ROW('С закупкой'!$A$8),MATCH("№",'С закупкой'!$A$8:$Z$8,0)),""))</f>
        <v/>
      </c>
      <c r="B39" s="48">
        <f>IF(ISBLANK(INDEX('С закупкой'!$A:$Z,ROW()-ROW($A$8)+ROW('С закупкой'!$A$8),MATCH("Фото",'С закупкой'!$A$8:$Z$8,0))),"",INDEX('С закупкой'!$A:$Z,ROW()-ROW($A$8)+ROW('С закупкой'!$A$8),MATCH("Фото",'С закупкой'!$A$8:$Z$8,0)))</f>
        <v/>
      </c>
      <c r="C39" s="49">
        <f>IF(INDEX('С закупкой'!$A:$Z,ROW()-ROW($A$8)+ROW('С закупкой'!$A$8),MATCH("Наименование",'С закупкой'!$A$8:$Z$8,0))&lt;&gt;"",INDEX('С закупкой'!$A:$Z,ROW()-ROW($A$8)+ROW('С закупкой'!$A$8),MATCH("Наименование",'С закупкой'!$A$8:$Z$8,0)),IF(ISTEXT(INDEX('С закупкой'!$A:$Z,ROW()-ROW($A$8)+ROW('С закупкой'!$A$8),MATCH("№",'С закупкой'!$A$8:$Z$8,0))),INDEX('С закупкой'!$A:$Z,ROW()-ROW($A$8)+ROW('С закупкой'!$A$8),MATCH("№",'С закупкой'!$A$8:$Z$8,0)),""))</f>
        <v/>
      </c>
      <c r="D39" s="49">
        <f>IF(INDEX('С закупкой'!$A:$Z,ROW()-ROW($A$8)+ROW('С закупкой'!$A$8),MATCH("Бренд",'С закупкой'!$A$8:$Z$8,0))="","",INDEX('С закупкой'!$A:$Z,ROW()-ROW($A$8)+ROW('С закупкой'!$A$8),MATCH("Бренд",'С закупкой'!$A$8:$Z$8,0)))</f>
        <v/>
      </c>
      <c r="E39" s="50">
        <f>IF(INDEX('С закупкой'!$A:$Z,ROW()-ROW($A$8)+ROW('С закупкой'!$A$8),MATCH("Артикул",'С закупкой'!$A$8:$Z$8,0))="","",INDEX('С закупкой'!$A:$Z,ROW()-ROW($A$8)+ROW('С закупкой'!$A$8),MATCH("Артикул",'С закупкой'!$A$8:$Z$8,0)))</f>
        <v/>
      </c>
      <c r="F39" s="49">
        <f>IF(INDEX('С закупкой'!$A:$Z,ROW()-ROW($A$8)+ROW('С закупкой'!$A$8),MATCH("Комната",'С закупкой'!$A$8:$Z$8,0))="","",INDEX('С закупкой'!$A:$Z,ROW()-ROW($A$8)+ROW('С закупкой'!$A$8),MATCH("Комната",'С закупкой'!$A$8:$Z$8,0)))</f>
        <v/>
      </c>
      <c r="G39" s="51">
        <f>IF(INDEX('С закупкой'!$A:$Z,ROW()-ROW($A$8)+ROW('С закупкой'!$A$8),MATCH("Кол-во",'С закупкой'!$A$8:$Z$8,0))="","",INDEX('С закупкой'!$A:$Z,ROW()-ROW($A$8)+ROW('С закупкой'!$A$8),MATCH("Кол-во",'С закупкой'!$A$8:$Z$8,0)))</f>
        <v/>
      </c>
      <c r="H39" s="52">
        <f>IF(INDEX('С закупкой'!$A:$Z,ROW()-ROW($A$8)+ROW('С закупкой'!$A$8),MATCH("Ед.",'С закупкой'!$A$8:$Z$8,0))="","",INDEX('С закупкой'!$A:$Z,ROW()-ROW($A$8)+ROW('С закупкой'!$A$8),MATCH("Ед.",'С закупкой'!$A$8:$Z$8,0)))</f>
        <v/>
      </c>
      <c r="I39" s="53">
        <f>IF(INDEX('С закупкой'!$A:$Z,ROW()-ROW($A$8)+ROW('С закупкой'!$A$8),MATCH("Клиенту за ед.",'С закупкой'!$A$8:$Z$8,0))="","",INDEX('С закупкой'!$A:$Z,ROW()-ROW($A$8)+ROW('С закупкой'!$A$8),MATCH("Клиенту за ед.",'С закупкой'!$A$8:$Z$8,0)))</f>
        <v/>
      </c>
      <c r="J39" s="54">
        <f>IF(LEFT($C39,6)="Итого:",SUM(J$8:J38)-2*SUMIF($C$8:$C38,"Итого:*",J$8:J38),IF($C39="ИТОГО ПО ПРОЕКТУ",SUM(J$8:J38)-SUMIF($C$8:$C38,"Итого:*",J$8:J38),IF(INDEX('С закупкой'!$A:$Z,ROW()-ROW($A$8)+ROW('С закупкой'!$A$8),MATCH("Сумма клиенту",'С закупкой'!$A$8:$Z$8,0))="","",INDEX('С закупкой'!$A:$Z,ROW()-ROW($A$8)+ROW('С закупкой'!$A$8),MATCH("Сумма клиенту",'С закупкой'!$A$8:$Z$8,0)))))</f>
        <v/>
      </c>
      <c r="K39" s="50">
        <f>IF(INDEX('С закупкой'!$A:$Z,ROW()-ROW($A$8)+ROW('С закупкой'!$A$8),MATCH("Поставка",'С закупкой'!$A$8:$Z$8,0))="","",INDEX('С закупкой'!$A:$Z,ROW()-ROW($A$8)+ROW('С закупкой'!$A$8),MATCH("Поставка",'С закупкой'!$A$8:$Z$8,0)))</f>
        <v/>
      </c>
      <c r="L39" s="50">
        <f>IF(INDEX('С закупкой'!$A:$Z,ROW()-ROW($A$8)+ROW('С закупкой'!$A$8),MATCH("Примечание",'С закупкой'!$A$8:$Z$8,0))="","",INDEX('С закупкой'!$A:$Z,ROW()-ROW($A$8)+ROW('С закупкой'!$A$8),MATCH("Примечание",'С закупкой'!$A$8:$Z$8,0)))</f>
        <v/>
      </c>
    </row>
    <row r="40" ht="36" customHeight="1">
      <c r="A40" s="47">
        <f>IF(ISNA(MATCH("№",'С закупкой'!$A$8:$Z$8,0)),"!",IF(ISNUMBER(INDEX('С закупкой'!$A:$Z,ROW()-ROW($A$8)+ROW('С закупкой'!$A$8),MATCH("№",'С закупкой'!$A$8:$Z$8,0))),INDEX('С закупкой'!$A:$Z,ROW()-ROW($A$8)+ROW('С закупкой'!$A$8),MATCH("№",'С закупкой'!$A$8:$Z$8,0)),""))</f>
        <v/>
      </c>
      <c r="B40" s="48">
        <f>IF(ISBLANK(INDEX('С закупкой'!$A:$Z,ROW()-ROW($A$8)+ROW('С закупкой'!$A$8),MATCH("Фото",'С закупкой'!$A$8:$Z$8,0))),"",INDEX('С закупкой'!$A:$Z,ROW()-ROW($A$8)+ROW('С закупкой'!$A$8),MATCH("Фото",'С закупкой'!$A$8:$Z$8,0)))</f>
        <v/>
      </c>
      <c r="C40" s="49">
        <f>IF(INDEX('С закупкой'!$A:$Z,ROW()-ROW($A$8)+ROW('С закупкой'!$A$8),MATCH("Наименование",'С закупкой'!$A$8:$Z$8,0))&lt;&gt;"",INDEX('С закупкой'!$A:$Z,ROW()-ROW($A$8)+ROW('С закупкой'!$A$8),MATCH("Наименование",'С закупкой'!$A$8:$Z$8,0)),IF(ISTEXT(INDEX('С закупкой'!$A:$Z,ROW()-ROW($A$8)+ROW('С закупкой'!$A$8),MATCH("№",'С закупкой'!$A$8:$Z$8,0))),INDEX('С закупкой'!$A:$Z,ROW()-ROW($A$8)+ROW('С закупкой'!$A$8),MATCH("№",'С закупкой'!$A$8:$Z$8,0)),""))</f>
        <v/>
      </c>
      <c r="D40" s="49">
        <f>IF(INDEX('С закупкой'!$A:$Z,ROW()-ROW($A$8)+ROW('С закупкой'!$A$8),MATCH("Бренд",'С закупкой'!$A$8:$Z$8,0))="","",INDEX('С закупкой'!$A:$Z,ROW()-ROW($A$8)+ROW('С закупкой'!$A$8),MATCH("Бренд",'С закупкой'!$A$8:$Z$8,0)))</f>
        <v/>
      </c>
      <c r="E40" s="50">
        <f>IF(INDEX('С закупкой'!$A:$Z,ROW()-ROW($A$8)+ROW('С закупкой'!$A$8),MATCH("Артикул",'С закупкой'!$A$8:$Z$8,0))="","",INDEX('С закупкой'!$A:$Z,ROW()-ROW($A$8)+ROW('С закупкой'!$A$8),MATCH("Артикул",'С закупкой'!$A$8:$Z$8,0)))</f>
        <v/>
      </c>
      <c r="F40" s="49">
        <f>IF(INDEX('С закупкой'!$A:$Z,ROW()-ROW($A$8)+ROW('С закупкой'!$A$8),MATCH("Комната",'С закупкой'!$A$8:$Z$8,0))="","",INDEX('С закупкой'!$A:$Z,ROW()-ROW($A$8)+ROW('С закупкой'!$A$8),MATCH("Комната",'С закупкой'!$A$8:$Z$8,0)))</f>
        <v/>
      </c>
      <c r="G40" s="51">
        <f>IF(INDEX('С закупкой'!$A:$Z,ROW()-ROW($A$8)+ROW('С закупкой'!$A$8),MATCH("Кол-во",'С закупкой'!$A$8:$Z$8,0))="","",INDEX('С закупкой'!$A:$Z,ROW()-ROW($A$8)+ROW('С закупкой'!$A$8),MATCH("Кол-во",'С закупкой'!$A$8:$Z$8,0)))</f>
        <v/>
      </c>
      <c r="H40" s="52">
        <f>IF(INDEX('С закупкой'!$A:$Z,ROW()-ROW($A$8)+ROW('С закупкой'!$A$8),MATCH("Ед.",'С закупкой'!$A$8:$Z$8,0))="","",INDEX('С закупкой'!$A:$Z,ROW()-ROW($A$8)+ROW('С закупкой'!$A$8),MATCH("Ед.",'С закупкой'!$A$8:$Z$8,0)))</f>
        <v/>
      </c>
      <c r="I40" s="53">
        <f>IF(INDEX('С закупкой'!$A:$Z,ROW()-ROW($A$8)+ROW('С закупкой'!$A$8),MATCH("Клиенту за ед.",'С закупкой'!$A$8:$Z$8,0))="","",INDEX('С закупкой'!$A:$Z,ROW()-ROW($A$8)+ROW('С закупкой'!$A$8),MATCH("Клиенту за ед.",'С закупкой'!$A$8:$Z$8,0)))</f>
        <v/>
      </c>
      <c r="J40" s="54">
        <f>IF(LEFT($C40,6)="Итого:",SUM(J$8:J39)-2*SUMIF($C$8:$C39,"Итого:*",J$8:J39),IF($C40="ИТОГО ПО ПРОЕКТУ",SUM(J$8:J39)-SUMIF($C$8:$C39,"Итого:*",J$8:J39),IF(INDEX('С закупкой'!$A:$Z,ROW()-ROW($A$8)+ROW('С закупкой'!$A$8),MATCH("Сумма клиенту",'С закупкой'!$A$8:$Z$8,0))="","",INDEX('С закупкой'!$A:$Z,ROW()-ROW($A$8)+ROW('С закупкой'!$A$8),MATCH("Сумма клиенту",'С закупкой'!$A$8:$Z$8,0)))))</f>
        <v/>
      </c>
      <c r="K40" s="50">
        <f>IF(INDEX('С закупкой'!$A:$Z,ROW()-ROW($A$8)+ROW('С закупкой'!$A$8),MATCH("Поставка",'С закупкой'!$A$8:$Z$8,0))="","",INDEX('С закупкой'!$A:$Z,ROW()-ROW($A$8)+ROW('С закупкой'!$A$8),MATCH("Поставка",'С закупкой'!$A$8:$Z$8,0)))</f>
        <v/>
      </c>
      <c r="L40" s="50">
        <f>IF(INDEX('С закупкой'!$A:$Z,ROW()-ROW($A$8)+ROW('С закупкой'!$A$8),MATCH("Примечание",'С закупкой'!$A$8:$Z$8,0))="","",INDEX('С закупкой'!$A:$Z,ROW()-ROW($A$8)+ROW('С закупкой'!$A$8),MATCH("Примечание",'С закупкой'!$A$8:$Z$8,0)))</f>
        <v/>
      </c>
    </row>
    <row r="41" ht="36" customHeight="1">
      <c r="A41" s="47">
        <f>IF(ISNA(MATCH("№",'С закупкой'!$A$8:$Z$8,0)),"!",IF(ISNUMBER(INDEX('С закупкой'!$A:$Z,ROW()-ROW($A$8)+ROW('С закупкой'!$A$8),MATCH("№",'С закупкой'!$A$8:$Z$8,0))),INDEX('С закупкой'!$A:$Z,ROW()-ROW($A$8)+ROW('С закупкой'!$A$8),MATCH("№",'С закупкой'!$A$8:$Z$8,0)),""))</f>
        <v/>
      </c>
      <c r="B41" s="48">
        <f>IF(ISBLANK(INDEX('С закупкой'!$A:$Z,ROW()-ROW($A$8)+ROW('С закупкой'!$A$8),MATCH("Фото",'С закупкой'!$A$8:$Z$8,0))),"",INDEX('С закупкой'!$A:$Z,ROW()-ROW($A$8)+ROW('С закупкой'!$A$8),MATCH("Фото",'С закупкой'!$A$8:$Z$8,0)))</f>
        <v/>
      </c>
      <c r="C41" s="49">
        <f>IF(INDEX('С закупкой'!$A:$Z,ROW()-ROW($A$8)+ROW('С закупкой'!$A$8),MATCH("Наименование",'С закупкой'!$A$8:$Z$8,0))&lt;&gt;"",INDEX('С закупкой'!$A:$Z,ROW()-ROW($A$8)+ROW('С закупкой'!$A$8),MATCH("Наименование",'С закупкой'!$A$8:$Z$8,0)),IF(ISTEXT(INDEX('С закупкой'!$A:$Z,ROW()-ROW($A$8)+ROW('С закупкой'!$A$8),MATCH("№",'С закупкой'!$A$8:$Z$8,0))),INDEX('С закупкой'!$A:$Z,ROW()-ROW($A$8)+ROW('С закупкой'!$A$8),MATCH("№",'С закупкой'!$A$8:$Z$8,0)),""))</f>
        <v/>
      </c>
      <c r="D41" s="49">
        <f>IF(INDEX('С закупкой'!$A:$Z,ROW()-ROW($A$8)+ROW('С закупкой'!$A$8),MATCH("Бренд",'С закупкой'!$A$8:$Z$8,0))="","",INDEX('С закупкой'!$A:$Z,ROW()-ROW($A$8)+ROW('С закупкой'!$A$8),MATCH("Бренд",'С закупкой'!$A$8:$Z$8,0)))</f>
        <v/>
      </c>
      <c r="E41" s="50">
        <f>IF(INDEX('С закупкой'!$A:$Z,ROW()-ROW($A$8)+ROW('С закупкой'!$A$8),MATCH("Артикул",'С закупкой'!$A$8:$Z$8,0))="","",INDEX('С закупкой'!$A:$Z,ROW()-ROW($A$8)+ROW('С закупкой'!$A$8),MATCH("Артикул",'С закупкой'!$A$8:$Z$8,0)))</f>
        <v/>
      </c>
      <c r="F41" s="49">
        <f>IF(INDEX('С закупкой'!$A:$Z,ROW()-ROW($A$8)+ROW('С закупкой'!$A$8),MATCH("Комната",'С закупкой'!$A$8:$Z$8,0))="","",INDEX('С закупкой'!$A:$Z,ROW()-ROW($A$8)+ROW('С закупкой'!$A$8),MATCH("Комната",'С закупкой'!$A$8:$Z$8,0)))</f>
        <v/>
      </c>
      <c r="G41" s="51">
        <f>IF(INDEX('С закупкой'!$A:$Z,ROW()-ROW($A$8)+ROW('С закупкой'!$A$8),MATCH("Кол-во",'С закупкой'!$A$8:$Z$8,0))="","",INDEX('С закупкой'!$A:$Z,ROW()-ROW($A$8)+ROW('С закупкой'!$A$8),MATCH("Кол-во",'С закупкой'!$A$8:$Z$8,0)))</f>
        <v/>
      </c>
      <c r="H41" s="52">
        <f>IF(INDEX('С закупкой'!$A:$Z,ROW()-ROW($A$8)+ROW('С закупкой'!$A$8),MATCH("Ед.",'С закупкой'!$A$8:$Z$8,0))="","",INDEX('С закупкой'!$A:$Z,ROW()-ROW($A$8)+ROW('С закупкой'!$A$8),MATCH("Ед.",'С закупкой'!$A$8:$Z$8,0)))</f>
        <v/>
      </c>
      <c r="I41" s="53">
        <f>IF(INDEX('С закупкой'!$A:$Z,ROW()-ROW($A$8)+ROW('С закупкой'!$A$8),MATCH("Клиенту за ед.",'С закупкой'!$A$8:$Z$8,0))="","",INDEX('С закупкой'!$A:$Z,ROW()-ROW($A$8)+ROW('С закупкой'!$A$8),MATCH("Клиенту за ед.",'С закупкой'!$A$8:$Z$8,0)))</f>
        <v/>
      </c>
      <c r="J41" s="54">
        <f>IF(LEFT($C41,6)="Итого:",SUM(J$8:J40)-2*SUMIF($C$8:$C40,"Итого:*",J$8:J40),IF($C41="ИТОГО ПО ПРОЕКТУ",SUM(J$8:J40)-SUMIF($C$8:$C40,"Итого:*",J$8:J40),IF(INDEX('С закупкой'!$A:$Z,ROW()-ROW($A$8)+ROW('С закупкой'!$A$8),MATCH("Сумма клиенту",'С закупкой'!$A$8:$Z$8,0))="","",INDEX('С закупкой'!$A:$Z,ROW()-ROW($A$8)+ROW('С закупкой'!$A$8),MATCH("Сумма клиенту",'С закупкой'!$A$8:$Z$8,0)))))</f>
        <v/>
      </c>
      <c r="K41" s="50">
        <f>IF(INDEX('С закупкой'!$A:$Z,ROW()-ROW($A$8)+ROW('С закупкой'!$A$8),MATCH("Поставка",'С закупкой'!$A$8:$Z$8,0))="","",INDEX('С закупкой'!$A:$Z,ROW()-ROW($A$8)+ROW('С закупкой'!$A$8),MATCH("Поставка",'С закупкой'!$A$8:$Z$8,0)))</f>
        <v/>
      </c>
      <c r="L41" s="50">
        <f>IF(INDEX('С закупкой'!$A:$Z,ROW()-ROW($A$8)+ROW('С закупкой'!$A$8),MATCH("Примечание",'С закупкой'!$A$8:$Z$8,0))="","",INDEX('С закупкой'!$A:$Z,ROW()-ROW($A$8)+ROW('С закупкой'!$A$8),MATCH("Примечание",'С закупкой'!$A$8:$Z$8,0)))</f>
        <v/>
      </c>
    </row>
    <row r="42" ht="36" customHeight="1">
      <c r="A42" s="47">
        <f>IF(ISNA(MATCH("№",'С закупкой'!$A$8:$Z$8,0)),"!",IF(ISNUMBER(INDEX('С закупкой'!$A:$Z,ROW()-ROW($A$8)+ROW('С закупкой'!$A$8),MATCH("№",'С закупкой'!$A$8:$Z$8,0))),INDEX('С закупкой'!$A:$Z,ROW()-ROW($A$8)+ROW('С закупкой'!$A$8),MATCH("№",'С закупкой'!$A$8:$Z$8,0)),""))</f>
        <v/>
      </c>
      <c r="B42" s="48">
        <f>IF(ISBLANK(INDEX('С закупкой'!$A:$Z,ROW()-ROW($A$8)+ROW('С закупкой'!$A$8),MATCH("Фото",'С закупкой'!$A$8:$Z$8,0))),"",INDEX('С закупкой'!$A:$Z,ROW()-ROW($A$8)+ROW('С закупкой'!$A$8),MATCH("Фото",'С закупкой'!$A$8:$Z$8,0)))</f>
        <v/>
      </c>
      <c r="C42" s="49">
        <f>IF(INDEX('С закупкой'!$A:$Z,ROW()-ROW($A$8)+ROW('С закупкой'!$A$8),MATCH("Наименование",'С закупкой'!$A$8:$Z$8,0))&lt;&gt;"",INDEX('С закупкой'!$A:$Z,ROW()-ROW($A$8)+ROW('С закупкой'!$A$8),MATCH("Наименование",'С закупкой'!$A$8:$Z$8,0)),IF(ISTEXT(INDEX('С закупкой'!$A:$Z,ROW()-ROW($A$8)+ROW('С закупкой'!$A$8),MATCH("№",'С закупкой'!$A$8:$Z$8,0))),INDEX('С закупкой'!$A:$Z,ROW()-ROW($A$8)+ROW('С закупкой'!$A$8),MATCH("№",'С закупкой'!$A$8:$Z$8,0)),""))</f>
        <v/>
      </c>
      <c r="D42" s="49">
        <f>IF(INDEX('С закупкой'!$A:$Z,ROW()-ROW($A$8)+ROW('С закупкой'!$A$8),MATCH("Бренд",'С закупкой'!$A$8:$Z$8,0))="","",INDEX('С закупкой'!$A:$Z,ROW()-ROW($A$8)+ROW('С закупкой'!$A$8),MATCH("Бренд",'С закупкой'!$A$8:$Z$8,0)))</f>
        <v/>
      </c>
      <c r="E42" s="50">
        <f>IF(INDEX('С закупкой'!$A:$Z,ROW()-ROW($A$8)+ROW('С закупкой'!$A$8),MATCH("Артикул",'С закупкой'!$A$8:$Z$8,0))="","",INDEX('С закупкой'!$A:$Z,ROW()-ROW($A$8)+ROW('С закупкой'!$A$8),MATCH("Артикул",'С закупкой'!$A$8:$Z$8,0)))</f>
        <v/>
      </c>
      <c r="F42" s="49">
        <f>IF(INDEX('С закупкой'!$A:$Z,ROW()-ROW($A$8)+ROW('С закупкой'!$A$8),MATCH("Комната",'С закупкой'!$A$8:$Z$8,0))="","",INDEX('С закупкой'!$A:$Z,ROW()-ROW($A$8)+ROW('С закупкой'!$A$8),MATCH("Комната",'С закупкой'!$A$8:$Z$8,0)))</f>
        <v/>
      </c>
      <c r="G42" s="51">
        <f>IF(INDEX('С закупкой'!$A:$Z,ROW()-ROW($A$8)+ROW('С закупкой'!$A$8),MATCH("Кол-во",'С закупкой'!$A$8:$Z$8,0))="","",INDEX('С закупкой'!$A:$Z,ROW()-ROW($A$8)+ROW('С закупкой'!$A$8),MATCH("Кол-во",'С закупкой'!$A$8:$Z$8,0)))</f>
        <v/>
      </c>
      <c r="H42" s="52">
        <f>IF(INDEX('С закупкой'!$A:$Z,ROW()-ROW($A$8)+ROW('С закупкой'!$A$8),MATCH("Ед.",'С закупкой'!$A$8:$Z$8,0))="","",INDEX('С закупкой'!$A:$Z,ROW()-ROW($A$8)+ROW('С закупкой'!$A$8),MATCH("Ед.",'С закупкой'!$A$8:$Z$8,0)))</f>
        <v/>
      </c>
      <c r="I42" s="53">
        <f>IF(INDEX('С закупкой'!$A:$Z,ROW()-ROW($A$8)+ROW('С закупкой'!$A$8),MATCH("Клиенту за ед.",'С закупкой'!$A$8:$Z$8,0))="","",INDEX('С закупкой'!$A:$Z,ROW()-ROW($A$8)+ROW('С закупкой'!$A$8),MATCH("Клиенту за ед.",'С закупкой'!$A$8:$Z$8,0)))</f>
        <v/>
      </c>
      <c r="J42" s="54">
        <f>IF(LEFT($C42,6)="Итого:",SUM(J$8:J41)-2*SUMIF($C$8:$C41,"Итого:*",J$8:J41),IF($C42="ИТОГО ПО ПРОЕКТУ",SUM(J$8:J41)-SUMIF($C$8:$C41,"Итого:*",J$8:J41),IF(INDEX('С закупкой'!$A:$Z,ROW()-ROW($A$8)+ROW('С закупкой'!$A$8),MATCH("Сумма клиенту",'С закупкой'!$A$8:$Z$8,0))="","",INDEX('С закупкой'!$A:$Z,ROW()-ROW($A$8)+ROW('С закупкой'!$A$8),MATCH("Сумма клиенту",'С закупкой'!$A$8:$Z$8,0)))))</f>
        <v/>
      </c>
      <c r="K42" s="50">
        <f>IF(INDEX('С закупкой'!$A:$Z,ROW()-ROW($A$8)+ROW('С закупкой'!$A$8),MATCH("Поставка",'С закупкой'!$A$8:$Z$8,0))="","",INDEX('С закупкой'!$A:$Z,ROW()-ROW($A$8)+ROW('С закупкой'!$A$8),MATCH("Поставка",'С закупкой'!$A$8:$Z$8,0)))</f>
        <v/>
      </c>
      <c r="L42" s="50">
        <f>IF(INDEX('С закупкой'!$A:$Z,ROW()-ROW($A$8)+ROW('С закупкой'!$A$8),MATCH("Примечание",'С закупкой'!$A$8:$Z$8,0))="","",INDEX('С закупкой'!$A:$Z,ROW()-ROW($A$8)+ROW('С закупкой'!$A$8),MATCH("Примечание",'С закупкой'!$A$8:$Z$8,0)))</f>
        <v/>
      </c>
    </row>
    <row r="43" ht="36" customHeight="1">
      <c r="A43" s="47">
        <f>IF(ISNA(MATCH("№",'С закупкой'!$A$8:$Z$8,0)),"!",IF(ISNUMBER(INDEX('С закупкой'!$A:$Z,ROW()-ROW($A$8)+ROW('С закупкой'!$A$8),MATCH("№",'С закупкой'!$A$8:$Z$8,0))),INDEX('С закупкой'!$A:$Z,ROW()-ROW($A$8)+ROW('С закупкой'!$A$8),MATCH("№",'С закупкой'!$A$8:$Z$8,0)),""))</f>
        <v/>
      </c>
      <c r="B43" s="48">
        <f>IF(ISBLANK(INDEX('С закупкой'!$A:$Z,ROW()-ROW($A$8)+ROW('С закупкой'!$A$8),MATCH("Фото",'С закупкой'!$A$8:$Z$8,0))),"",INDEX('С закупкой'!$A:$Z,ROW()-ROW($A$8)+ROW('С закупкой'!$A$8),MATCH("Фото",'С закупкой'!$A$8:$Z$8,0)))</f>
        <v/>
      </c>
      <c r="C43" s="49">
        <f>IF(INDEX('С закупкой'!$A:$Z,ROW()-ROW($A$8)+ROW('С закупкой'!$A$8),MATCH("Наименование",'С закупкой'!$A$8:$Z$8,0))&lt;&gt;"",INDEX('С закупкой'!$A:$Z,ROW()-ROW($A$8)+ROW('С закупкой'!$A$8),MATCH("Наименование",'С закупкой'!$A$8:$Z$8,0)),IF(ISTEXT(INDEX('С закупкой'!$A:$Z,ROW()-ROW($A$8)+ROW('С закупкой'!$A$8),MATCH("№",'С закупкой'!$A$8:$Z$8,0))),INDEX('С закупкой'!$A:$Z,ROW()-ROW($A$8)+ROW('С закупкой'!$A$8),MATCH("№",'С закупкой'!$A$8:$Z$8,0)),""))</f>
        <v/>
      </c>
      <c r="D43" s="49">
        <f>IF(INDEX('С закупкой'!$A:$Z,ROW()-ROW($A$8)+ROW('С закупкой'!$A$8),MATCH("Бренд",'С закупкой'!$A$8:$Z$8,0))="","",INDEX('С закупкой'!$A:$Z,ROW()-ROW($A$8)+ROW('С закупкой'!$A$8),MATCH("Бренд",'С закупкой'!$A$8:$Z$8,0)))</f>
        <v/>
      </c>
      <c r="E43" s="50">
        <f>IF(INDEX('С закупкой'!$A:$Z,ROW()-ROW($A$8)+ROW('С закупкой'!$A$8),MATCH("Артикул",'С закупкой'!$A$8:$Z$8,0))="","",INDEX('С закупкой'!$A:$Z,ROW()-ROW($A$8)+ROW('С закупкой'!$A$8),MATCH("Артикул",'С закупкой'!$A$8:$Z$8,0)))</f>
        <v/>
      </c>
      <c r="F43" s="49">
        <f>IF(INDEX('С закупкой'!$A:$Z,ROW()-ROW($A$8)+ROW('С закупкой'!$A$8),MATCH("Комната",'С закупкой'!$A$8:$Z$8,0))="","",INDEX('С закупкой'!$A:$Z,ROW()-ROW($A$8)+ROW('С закупкой'!$A$8),MATCH("Комната",'С закупкой'!$A$8:$Z$8,0)))</f>
        <v/>
      </c>
      <c r="G43" s="51">
        <f>IF(INDEX('С закупкой'!$A:$Z,ROW()-ROW($A$8)+ROW('С закупкой'!$A$8),MATCH("Кол-во",'С закупкой'!$A$8:$Z$8,0))="","",INDEX('С закупкой'!$A:$Z,ROW()-ROW($A$8)+ROW('С закупкой'!$A$8),MATCH("Кол-во",'С закупкой'!$A$8:$Z$8,0)))</f>
        <v/>
      </c>
      <c r="H43" s="52">
        <f>IF(INDEX('С закупкой'!$A:$Z,ROW()-ROW($A$8)+ROW('С закупкой'!$A$8),MATCH("Ед.",'С закупкой'!$A$8:$Z$8,0))="","",INDEX('С закупкой'!$A:$Z,ROW()-ROW($A$8)+ROW('С закупкой'!$A$8),MATCH("Ед.",'С закупкой'!$A$8:$Z$8,0)))</f>
        <v/>
      </c>
      <c r="I43" s="53">
        <f>IF(INDEX('С закупкой'!$A:$Z,ROW()-ROW($A$8)+ROW('С закупкой'!$A$8),MATCH("Клиенту за ед.",'С закупкой'!$A$8:$Z$8,0))="","",INDEX('С закупкой'!$A:$Z,ROW()-ROW($A$8)+ROW('С закупкой'!$A$8),MATCH("Клиенту за ед.",'С закупкой'!$A$8:$Z$8,0)))</f>
        <v/>
      </c>
      <c r="J43" s="54">
        <f>IF(LEFT($C43,6)="Итого:",SUM(J$8:J42)-2*SUMIF($C$8:$C42,"Итого:*",J$8:J42),IF($C43="ИТОГО ПО ПРОЕКТУ",SUM(J$8:J42)-SUMIF($C$8:$C42,"Итого:*",J$8:J42),IF(INDEX('С закупкой'!$A:$Z,ROW()-ROW($A$8)+ROW('С закупкой'!$A$8),MATCH("Сумма клиенту",'С закупкой'!$A$8:$Z$8,0))="","",INDEX('С закупкой'!$A:$Z,ROW()-ROW($A$8)+ROW('С закупкой'!$A$8),MATCH("Сумма клиенту",'С закупкой'!$A$8:$Z$8,0)))))</f>
        <v/>
      </c>
      <c r="K43" s="50">
        <f>IF(INDEX('С закупкой'!$A:$Z,ROW()-ROW($A$8)+ROW('С закупкой'!$A$8),MATCH("Поставка",'С закупкой'!$A$8:$Z$8,0))="","",INDEX('С закупкой'!$A:$Z,ROW()-ROW($A$8)+ROW('С закупкой'!$A$8),MATCH("Поставка",'С закупкой'!$A$8:$Z$8,0)))</f>
        <v/>
      </c>
      <c r="L43" s="50">
        <f>IF(INDEX('С закупкой'!$A:$Z,ROW()-ROW($A$8)+ROW('С закупкой'!$A$8),MATCH("Примечание",'С закупкой'!$A$8:$Z$8,0))="","",INDEX('С закупкой'!$A:$Z,ROW()-ROW($A$8)+ROW('С закупкой'!$A$8),MATCH("Примечание",'С закупкой'!$A$8:$Z$8,0)))</f>
        <v/>
      </c>
    </row>
    <row r="44" ht="36" customHeight="1">
      <c r="A44" s="47">
        <f>IF(ISNA(MATCH("№",'С закупкой'!$A$8:$Z$8,0)),"!",IF(ISNUMBER(INDEX('С закупкой'!$A:$Z,ROW()-ROW($A$8)+ROW('С закупкой'!$A$8),MATCH("№",'С закупкой'!$A$8:$Z$8,0))),INDEX('С закупкой'!$A:$Z,ROW()-ROW($A$8)+ROW('С закупкой'!$A$8),MATCH("№",'С закупкой'!$A$8:$Z$8,0)),""))</f>
        <v/>
      </c>
      <c r="B44" s="48">
        <f>IF(ISBLANK(INDEX('С закупкой'!$A:$Z,ROW()-ROW($A$8)+ROW('С закупкой'!$A$8),MATCH("Фото",'С закупкой'!$A$8:$Z$8,0))),"",INDEX('С закупкой'!$A:$Z,ROW()-ROW($A$8)+ROW('С закупкой'!$A$8),MATCH("Фото",'С закупкой'!$A$8:$Z$8,0)))</f>
        <v/>
      </c>
      <c r="C44" s="49">
        <f>IF(INDEX('С закупкой'!$A:$Z,ROW()-ROW($A$8)+ROW('С закупкой'!$A$8),MATCH("Наименование",'С закупкой'!$A$8:$Z$8,0))&lt;&gt;"",INDEX('С закупкой'!$A:$Z,ROW()-ROW($A$8)+ROW('С закупкой'!$A$8),MATCH("Наименование",'С закупкой'!$A$8:$Z$8,0)),IF(ISTEXT(INDEX('С закупкой'!$A:$Z,ROW()-ROW($A$8)+ROW('С закупкой'!$A$8),MATCH("№",'С закупкой'!$A$8:$Z$8,0))),INDEX('С закупкой'!$A:$Z,ROW()-ROW($A$8)+ROW('С закупкой'!$A$8),MATCH("№",'С закупкой'!$A$8:$Z$8,0)),""))</f>
        <v/>
      </c>
      <c r="D44" s="49">
        <f>IF(INDEX('С закупкой'!$A:$Z,ROW()-ROW($A$8)+ROW('С закупкой'!$A$8),MATCH("Бренд",'С закупкой'!$A$8:$Z$8,0))="","",INDEX('С закупкой'!$A:$Z,ROW()-ROW($A$8)+ROW('С закупкой'!$A$8),MATCH("Бренд",'С закупкой'!$A$8:$Z$8,0)))</f>
        <v/>
      </c>
      <c r="E44" s="50">
        <f>IF(INDEX('С закупкой'!$A:$Z,ROW()-ROW($A$8)+ROW('С закупкой'!$A$8),MATCH("Артикул",'С закупкой'!$A$8:$Z$8,0))="","",INDEX('С закупкой'!$A:$Z,ROW()-ROW($A$8)+ROW('С закупкой'!$A$8),MATCH("Артикул",'С закупкой'!$A$8:$Z$8,0)))</f>
        <v/>
      </c>
      <c r="F44" s="49">
        <f>IF(INDEX('С закупкой'!$A:$Z,ROW()-ROW($A$8)+ROW('С закупкой'!$A$8),MATCH("Комната",'С закупкой'!$A$8:$Z$8,0))="","",INDEX('С закупкой'!$A:$Z,ROW()-ROW($A$8)+ROW('С закупкой'!$A$8),MATCH("Комната",'С закупкой'!$A$8:$Z$8,0)))</f>
        <v/>
      </c>
      <c r="G44" s="51">
        <f>IF(INDEX('С закупкой'!$A:$Z,ROW()-ROW($A$8)+ROW('С закупкой'!$A$8),MATCH("Кол-во",'С закупкой'!$A$8:$Z$8,0))="","",INDEX('С закупкой'!$A:$Z,ROW()-ROW($A$8)+ROW('С закупкой'!$A$8),MATCH("Кол-во",'С закупкой'!$A$8:$Z$8,0)))</f>
        <v/>
      </c>
      <c r="H44" s="52">
        <f>IF(INDEX('С закупкой'!$A:$Z,ROW()-ROW($A$8)+ROW('С закупкой'!$A$8),MATCH("Ед.",'С закупкой'!$A$8:$Z$8,0))="","",INDEX('С закупкой'!$A:$Z,ROW()-ROW($A$8)+ROW('С закупкой'!$A$8),MATCH("Ед.",'С закупкой'!$A$8:$Z$8,0)))</f>
        <v/>
      </c>
      <c r="I44" s="53">
        <f>IF(INDEX('С закупкой'!$A:$Z,ROW()-ROW($A$8)+ROW('С закупкой'!$A$8),MATCH("Клиенту за ед.",'С закупкой'!$A$8:$Z$8,0))="","",INDEX('С закупкой'!$A:$Z,ROW()-ROW($A$8)+ROW('С закупкой'!$A$8),MATCH("Клиенту за ед.",'С закупкой'!$A$8:$Z$8,0)))</f>
        <v/>
      </c>
      <c r="J44" s="54">
        <f>IF(LEFT($C44,6)="Итого:",SUM(J$8:J43)-2*SUMIF($C$8:$C43,"Итого:*",J$8:J43),IF($C44="ИТОГО ПО ПРОЕКТУ",SUM(J$8:J43)-SUMIF($C$8:$C43,"Итого:*",J$8:J43),IF(INDEX('С закупкой'!$A:$Z,ROW()-ROW($A$8)+ROW('С закупкой'!$A$8),MATCH("Сумма клиенту",'С закупкой'!$A$8:$Z$8,0))="","",INDEX('С закупкой'!$A:$Z,ROW()-ROW($A$8)+ROW('С закупкой'!$A$8),MATCH("Сумма клиенту",'С закупкой'!$A$8:$Z$8,0)))))</f>
        <v/>
      </c>
      <c r="K44" s="50">
        <f>IF(INDEX('С закупкой'!$A:$Z,ROW()-ROW($A$8)+ROW('С закупкой'!$A$8),MATCH("Поставка",'С закупкой'!$A$8:$Z$8,0))="","",INDEX('С закупкой'!$A:$Z,ROW()-ROW($A$8)+ROW('С закупкой'!$A$8),MATCH("Поставка",'С закупкой'!$A$8:$Z$8,0)))</f>
        <v/>
      </c>
      <c r="L44" s="50">
        <f>IF(INDEX('С закупкой'!$A:$Z,ROW()-ROW($A$8)+ROW('С закупкой'!$A$8),MATCH("Примечание",'С закупкой'!$A$8:$Z$8,0))="","",INDEX('С закупкой'!$A:$Z,ROW()-ROW($A$8)+ROW('С закупкой'!$A$8),MATCH("Примечание",'С закупкой'!$A$8:$Z$8,0)))</f>
        <v/>
      </c>
    </row>
    <row r="45" ht="36" customHeight="1">
      <c r="A45" s="47">
        <f>IF(ISNA(MATCH("№",'С закупкой'!$A$8:$Z$8,0)),"!",IF(ISNUMBER(INDEX('С закупкой'!$A:$Z,ROW()-ROW($A$8)+ROW('С закупкой'!$A$8),MATCH("№",'С закупкой'!$A$8:$Z$8,0))),INDEX('С закупкой'!$A:$Z,ROW()-ROW($A$8)+ROW('С закупкой'!$A$8),MATCH("№",'С закупкой'!$A$8:$Z$8,0)),""))</f>
        <v/>
      </c>
      <c r="B45" s="48">
        <f>IF(ISBLANK(INDEX('С закупкой'!$A:$Z,ROW()-ROW($A$8)+ROW('С закупкой'!$A$8),MATCH("Фото",'С закупкой'!$A$8:$Z$8,0))),"",INDEX('С закупкой'!$A:$Z,ROW()-ROW($A$8)+ROW('С закупкой'!$A$8),MATCH("Фото",'С закупкой'!$A$8:$Z$8,0)))</f>
        <v/>
      </c>
      <c r="C45" s="49">
        <f>IF(INDEX('С закупкой'!$A:$Z,ROW()-ROW($A$8)+ROW('С закупкой'!$A$8),MATCH("Наименование",'С закупкой'!$A$8:$Z$8,0))&lt;&gt;"",INDEX('С закупкой'!$A:$Z,ROW()-ROW($A$8)+ROW('С закупкой'!$A$8),MATCH("Наименование",'С закупкой'!$A$8:$Z$8,0)),IF(ISTEXT(INDEX('С закупкой'!$A:$Z,ROW()-ROW($A$8)+ROW('С закупкой'!$A$8),MATCH("№",'С закупкой'!$A$8:$Z$8,0))),INDEX('С закупкой'!$A:$Z,ROW()-ROW($A$8)+ROW('С закупкой'!$A$8),MATCH("№",'С закупкой'!$A$8:$Z$8,0)),""))</f>
        <v/>
      </c>
      <c r="D45" s="49">
        <f>IF(INDEX('С закупкой'!$A:$Z,ROW()-ROW($A$8)+ROW('С закупкой'!$A$8),MATCH("Бренд",'С закупкой'!$A$8:$Z$8,0))="","",INDEX('С закупкой'!$A:$Z,ROW()-ROW($A$8)+ROW('С закупкой'!$A$8),MATCH("Бренд",'С закупкой'!$A$8:$Z$8,0)))</f>
        <v/>
      </c>
      <c r="E45" s="50">
        <f>IF(INDEX('С закупкой'!$A:$Z,ROW()-ROW($A$8)+ROW('С закупкой'!$A$8),MATCH("Артикул",'С закупкой'!$A$8:$Z$8,0))="","",INDEX('С закупкой'!$A:$Z,ROW()-ROW($A$8)+ROW('С закупкой'!$A$8),MATCH("Артикул",'С закупкой'!$A$8:$Z$8,0)))</f>
        <v/>
      </c>
      <c r="F45" s="49">
        <f>IF(INDEX('С закупкой'!$A:$Z,ROW()-ROW($A$8)+ROW('С закупкой'!$A$8),MATCH("Комната",'С закупкой'!$A$8:$Z$8,0))="","",INDEX('С закупкой'!$A:$Z,ROW()-ROW($A$8)+ROW('С закупкой'!$A$8),MATCH("Комната",'С закупкой'!$A$8:$Z$8,0)))</f>
        <v/>
      </c>
      <c r="G45" s="51">
        <f>IF(INDEX('С закупкой'!$A:$Z,ROW()-ROW($A$8)+ROW('С закупкой'!$A$8),MATCH("Кол-во",'С закупкой'!$A$8:$Z$8,0))="","",INDEX('С закупкой'!$A:$Z,ROW()-ROW($A$8)+ROW('С закупкой'!$A$8),MATCH("Кол-во",'С закупкой'!$A$8:$Z$8,0)))</f>
        <v/>
      </c>
      <c r="H45" s="52">
        <f>IF(INDEX('С закупкой'!$A:$Z,ROW()-ROW($A$8)+ROW('С закупкой'!$A$8),MATCH("Ед.",'С закупкой'!$A$8:$Z$8,0))="","",INDEX('С закупкой'!$A:$Z,ROW()-ROW($A$8)+ROW('С закупкой'!$A$8),MATCH("Ед.",'С закупкой'!$A$8:$Z$8,0)))</f>
        <v/>
      </c>
      <c r="I45" s="53">
        <f>IF(INDEX('С закупкой'!$A:$Z,ROW()-ROW($A$8)+ROW('С закупкой'!$A$8),MATCH("Клиенту за ед.",'С закупкой'!$A$8:$Z$8,0))="","",INDEX('С закупкой'!$A:$Z,ROW()-ROW($A$8)+ROW('С закупкой'!$A$8),MATCH("Клиенту за ед.",'С закупкой'!$A$8:$Z$8,0)))</f>
        <v/>
      </c>
      <c r="J45" s="54">
        <f>IF(LEFT($C45,6)="Итого:",SUM(J$8:J44)-2*SUMIF($C$8:$C44,"Итого:*",J$8:J44),IF($C45="ИТОГО ПО ПРОЕКТУ",SUM(J$8:J44)-SUMIF($C$8:$C44,"Итого:*",J$8:J44),IF(INDEX('С закупкой'!$A:$Z,ROW()-ROW($A$8)+ROW('С закупкой'!$A$8),MATCH("Сумма клиенту",'С закупкой'!$A$8:$Z$8,0))="","",INDEX('С закупкой'!$A:$Z,ROW()-ROW($A$8)+ROW('С закупкой'!$A$8),MATCH("Сумма клиенту",'С закупкой'!$A$8:$Z$8,0)))))</f>
        <v/>
      </c>
      <c r="K45" s="50">
        <f>IF(INDEX('С закупкой'!$A:$Z,ROW()-ROW($A$8)+ROW('С закупкой'!$A$8),MATCH("Поставка",'С закупкой'!$A$8:$Z$8,0))="","",INDEX('С закупкой'!$A:$Z,ROW()-ROW($A$8)+ROW('С закупкой'!$A$8),MATCH("Поставка",'С закупкой'!$A$8:$Z$8,0)))</f>
        <v/>
      </c>
      <c r="L45" s="50">
        <f>IF(INDEX('С закупкой'!$A:$Z,ROW()-ROW($A$8)+ROW('С закупкой'!$A$8),MATCH("Примечание",'С закупкой'!$A$8:$Z$8,0))="","",INDEX('С закупкой'!$A:$Z,ROW()-ROW($A$8)+ROW('С закупкой'!$A$8),MATCH("Примечание",'С закупкой'!$A$8:$Z$8,0)))</f>
        <v/>
      </c>
    </row>
    <row r="46" ht="36" customHeight="1">
      <c r="A46" s="47">
        <f>IF(ISNA(MATCH("№",'С закупкой'!$A$8:$Z$8,0)),"!",IF(ISNUMBER(INDEX('С закупкой'!$A:$Z,ROW()-ROW($A$8)+ROW('С закупкой'!$A$8),MATCH("№",'С закупкой'!$A$8:$Z$8,0))),INDEX('С закупкой'!$A:$Z,ROW()-ROW($A$8)+ROW('С закупкой'!$A$8),MATCH("№",'С закупкой'!$A$8:$Z$8,0)),""))</f>
        <v/>
      </c>
      <c r="B46" s="48">
        <f>IF(ISBLANK(INDEX('С закупкой'!$A:$Z,ROW()-ROW($A$8)+ROW('С закупкой'!$A$8),MATCH("Фото",'С закупкой'!$A$8:$Z$8,0))),"",INDEX('С закупкой'!$A:$Z,ROW()-ROW($A$8)+ROW('С закупкой'!$A$8),MATCH("Фото",'С закупкой'!$A$8:$Z$8,0)))</f>
        <v/>
      </c>
      <c r="C46" s="49">
        <f>IF(INDEX('С закупкой'!$A:$Z,ROW()-ROW($A$8)+ROW('С закупкой'!$A$8),MATCH("Наименование",'С закупкой'!$A$8:$Z$8,0))&lt;&gt;"",INDEX('С закупкой'!$A:$Z,ROW()-ROW($A$8)+ROW('С закупкой'!$A$8),MATCH("Наименование",'С закупкой'!$A$8:$Z$8,0)),IF(ISTEXT(INDEX('С закупкой'!$A:$Z,ROW()-ROW($A$8)+ROW('С закупкой'!$A$8),MATCH("№",'С закупкой'!$A$8:$Z$8,0))),INDEX('С закупкой'!$A:$Z,ROW()-ROW($A$8)+ROW('С закупкой'!$A$8),MATCH("№",'С закупкой'!$A$8:$Z$8,0)),""))</f>
        <v/>
      </c>
      <c r="D46" s="49">
        <f>IF(INDEX('С закупкой'!$A:$Z,ROW()-ROW($A$8)+ROW('С закупкой'!$A$8),MATCH("Бренд",'С закупкой'!$A$8:$Z$8,0))="","",INDEX('С закупкой'!$A:$Z,ROW()-ROW($A$8)+ROW('С закупкой'!$A$8),MATCH("Бренд",'С закупкой'!$A$8:$Z$8,0)))</f>
        <v/>
      </c>
      <c r="E46" s="50">
        <f>IF(INDEX('С закупкой'!$A:$Z,ROW()-ROW($A$8)+ROW('С закупкой'!$A$8),MATCH("Артикул",'С закупкой'!$A$8:$Z$8,0))="","",INDEX('С закупкой'!$A:$Z,ROW()-ROW($A$8)+ROW('С закупкой'!$A$8),MATCH("Артикул",'С закупкой'!$A$8:$Z$8,0)))</f>
        <v/>
      </c>
      <c r="F46" s="49">
        <f>IF(INDEX('С закупкой'!$A:$Z,ROW()-ROW($A$8)+ROW('С закупкой'!$A$8),MATCH("Комната",'С закупкой'!$A$8:$Z$8,0))="","",INDEX('С закупкой'!$A:$Z,ROW()-ROW($A$8)+ROW('С закупкой'!$A$8),MATCH("Комната",'С закупкой'!$A$8:$Z$8,0)))</f>
        <v/>
      </c>
      <c r="G46" s="51">
        <f>IF(INDEX('С закупкой'!$A:$Z,ROW()-ROW($A$8)+ROW('С закупкой'!$A$8),MATCH("Кол-во",'С закупкой'!$A$8:$Z$8,0))="","",INDEX('С закупкой'!$A:$Z,ROW()-ROW($A$8)+ROW('С закупкой'!$A$8),MATCH("Кол-во",'С закупкой'!$A$8:$Z$8,0)))</f>
        <v/>
      </c>
      <c r="H46" s="52">
        <f>IF(INDEX('С закупкой'!$A:$Z,ROW()-ROW($A$8)+ROW('С закупкой'!$A$8),MATCH("Ед.",'С закупкой'!$A$8:$Z$8,0))="","",INDEX('С закупкой'!$A:$Z,ROW()-ROW($A$8)+ROW('С закупкой'!$A$8),MATCH("Ед.",'С закупкой'!$A$8:$Z$8,0)))</f>
        <v/>
      </c>
      <c r="I46" s="53">
        <f>IF(INDEX('С закупкой'!$A:$Z,ROW()-ROW($A$8)+ROW('С закупкой'!$A$8),MATCH("Клиенту за ед.",'С закупкой'!$A$8:$Z$8,0))="","",INDEX('С закупкой'!$A:$Z,ROW()-ROW($A$8)+ROW('С закупкой'!$A$8),MATCH("Клиенту за ед.",'С закупкой'!$A$8:$Z$8,0)))</f>
        <v/>
      </c>
      <c r="J46" s="54">
        <f>IF(LEFT($C46,6)="Итого:",SUM(J$8:J45)-2*SUMIF($C$8:$C45,"Итого:*",J$8:J45),IF($C46="ИТОГО ПО ПРОЕКТУ",SUM(J$8:J45)-SUMIF($C$8:$C45,"Итого:*",J$8:J45),IF(INDEX('С закупкой'!$A:$Z,ROW()-ROW($A$8)+ROW('С закупкой'!$A$8),MATCH("Сумма клиенту",'С закупкой'!$A$8:$Z$8,0))="","",INDEX('С закупкой'!$A:$Z,ROW()-ROW($A$8)+ROW('С закупкой'!$A$8),MATCH("Сумма клиенту",'С закупкой'!$A$8:$Z$8,0)))))</f>
        <v/>
      </c>
      <c r="K46" s="50">
        <f>IF(INDEX('С закупкой'!$A:$Z,ROW()-ROW($A$8)+ROW('С закупкой'!$A$8),MATCH("Поставка",'С закупкой'!$A$8:$Z$8,0))="","",INDEX('С закупкой'!$A:$Z,ROW()-ROW($A$8)+ROW('С закупкой'!$A$8),MATCH("Поставка",'С закупкой'!$A$8:$Z$8,0)))</f>
        <v/>
      </c>
      <c r="L46" s="50">
        <f>IF(INDEX('С закупкой'!$A:$Z,ROW()-ROW($A$8)+ROW('С закупкой'!$A$8),MATCH("Примечание",'С закупкой'!$A$8:$Z$8,0))="","",INDEX('С закупкой'!$A:$Z,ROW()-ROW($A$8)+ROW('С закупкой'!$A$8),MATCH("Примечание",'С закупкой'!$A$8:$Z$8,0)))</f>
        <v/>
      </c>
    </row>
    <row r="47" ht="36" customHeight="1">
      <c r="A47" s="47">
        <f>IF(ISNA(MATCH("№",'С закупкой'!$A$8:$Z$8,0)),"!",IF(ISNUMBER(INDEX('С закупкой'!$A:$Z,ROW()-ROW($A$8)+ROW('С закупкой'!$A$8),MATCH("№",'С закупкой'!$A$8:$Z$8,0))),INDEX('С закупкой'!$A:$Z,ROW()-ROW($A$8)+ROW('С закупкой'!$A$8),MATCH("№",'С закупкой'!$A$8:$Z$8,0)),""))</f>
        <v/>
      </c>
      <c r="B47" s="48">
        <f>IF(ISBLANK(INDEX('С закупкой'!$A:$Z,ROW()-ROW($A$8)+ROW('С закупкой'!$A$8),MATCH("Фото",'С закупкой'!$A$8:$Z$8,0))),"",INDEX('С закупкой'!$A:$Z,ROW()-ROW($A$8)+ROW('С закупкой'!$A$8),MATCH("Фото",'С закупкой'!$A$8:$Z$8,0)))</f>
        <v/>
      </c>
      <c r="C47" s="49">
        <f>IF(INDEX('С закупкой'!$A:$Z,ROW()-ROW($A$8)+ROW('С закупкой'!$A$8),MATCH("Наименование",'С закупкой'!$A$8:$Z$8,0))&lt;&gt;"",INDEX('С закупкой'!$A:$Z,ROW()-ROW($A$8)+ROW('С закупкой'!$A$8),MATCH("Наименование",'С закупкой'!$A$8:$Z$8,0)),IF(ISTEXT(INDEX('С закупкой'!$A:$Z,ROW()-ROW($A$8)+ROW('С закупкой'!$A$8),MATCH("№",'С закупкой'!$A$8:$Z$8,0))),INDEX('С закупкой'!$A:$Z,ROW()-ROW($A$8)+ROW('С закупкой'!$A$8),MATCH("№",'С закупкой'!$A$8:$Z$8,0)),""))</f>
        <v/>
      </c>
      <c r="D47" s="49">
        <f>IF(INDEX('С закупкой'!$A:$Z,ROW()-ROW($A$8)+ROW('С закупкой'!$A$8),MATCH("Бренд",'С закупкой'!$A$8:$Z$8,0))="","",INDEX('С закупкой'!$A:$Z,ROW()-ROW($A$8)+ROW('С закупкой'!$A$8),MATCH("Бренд",'С закупкой'!$A$8:$Z$8,0)))</f>
        <v/>
      </c>
      <c r="E47" s="50">
        <f>IF(INDEX('С закупкой'!$A:$Z,ROW()-ROW($A$8)+ROW('С закупкой'!$A$8),MATCH("Артикул",'С закупкой'!$A$8:$Z$8,0))="","",INDEX('С закупкой'!$A:$Z,ROW()-ROW($A$8)+ROW('С закупкой'!$A$8),MATCH("Артикул",'С закупкой'!$A$8:$Z$8,0)))</f>
        <v/>
      </c>
      <c r="F47" s="49">
        <f>IF(INDEX('С закупкой'!$A:$Z,ROW()-ROW($A$8)+ROW('С закупкой'!$A$8),MATCH("Комната",'С закупкой'!$A$8:$Z$8,0))="","",INDEX('С закупкой'!$A:$Z,ROW()-ROW($A$8)+ROW('С закупкой'!$A$8),MATCH("Комната",'С закупкой'!$A$8:$Z$8,0)))</f>
        <v/>
      </c>
      <c r="G47" s="51">
        <f>IF(INDEX('С закупкой'!$A:$Z,ROW()-ROW($A$8)+ROW('С закупкой'!$A$8),MATCH("Кол-во",'С закупкой'!$A$8:$Z$8,0))="","",INDEX('С закупкой'!$A:$Z,ROW()-ROW($A$8)+ROW('С закупкой'!$A$8),MATCH("Кол-во",'С закупкой'!$A$8:$Z$8,0)))</f>
        <v/>
      </c>
      <c r="H47" s="52">
        <f>IF(INDEX('С закупкой'!$A:$Z,ROW()-ROW($A$8)+ROW('С закупкой'!$A$8),MATCH("Ед.",'С закупкой'!$A$8:$Z$8,0))="","",INDEX('С закупкой'!$A:$Z,ROW()-ROW($A$8)+ROW('С закупкой'!$A$8),MATCH("Ед.",'С закупкой'!$A$8:$Z$8,0)))</f>
        <v/>
      </c>
      <c r="I47" s="53">
        <f>IF(INDEX('С закупкой'!$A:$Z,ROW()-ROW($A$8)+ROW('С закупкой'!$A$8),MATCH("Клиенту за ед.",'С закупкой'!$A$8:$Z$8,0))="","",INDEX('С закупкой'!$A:$Z,ROW()-ROW($A$8)+ROW('С закупкой'!$A$8),MATCH("Клиенту за ед.",'С закупкой'!$A$8:$Z$8,0)))</f>
        <v/>
      </c>
      <c r="J47" s="54">
        <f>IF(LEFT($C47,6)="Итого:",SUM(J$8:J46)-2*SUMIF($C$8:$C46,"Итого:*",J$8:J46),IF($C47="ИТОГО ПО ПРОЕКТУ",SUM(J$8:J46)-SUMIF($C$8:$C46,"Итого:*",J$8:J46),IF(INDEX('С закупкой'!$A:$Z,ROW()-ROW($A$8)+ROW('С закупкой'!$A$8),MATCH("Сумма клиенту",'С закупкой'!$A$8:$Z$8,0))="","",INDEX('С закупкой'!$A:$Z,ROW()-ROW($A$8)+ROW('С закупкой'!$A$8),MATCH("Сумма клиенту",'С закупкой'!$A$8:$Z$8,0)))))</f>
        <v/>
      </c>
      <c r="K47" s="50">
        <f>IF(INDEX('С закупкой'!$A:$Z,ROW()-ROW($A$8)+ROW('С закупкой'!$A$8),MATCH("Поставка",'С закупкой'!$A$8:$Z$8,0))="","",INDEX('С закупкой'!$A:$Z,ROW()-ROW($A$8)+ROW('С закупкой'!$A$8),MATCH("Поставка",'С закупкой'!$A$8:$Z$8,0)))</f>
        <v/>
      </c>
      <c r="L47" s="50">
        <f>IF(INDEX('С закупкой'!$A:$Z,ROW()-ROW($A$8)+ROW('С закупкой'!$A$8),MATCH("Примечание",'С закупкой'!$A$8:$Z$8,0))="","",INDEX('С закупкой'!$A:$Z,ROW()-ROW($A$8)+ROW('С закупкой'!$A$8),MATCH("Примечание",'С закупкой'!$A$8:$Z$8,0)))</f>
        <v/>
      </c>
    </row>
    <row r="48" ht="36" customHeight="1">
      <c r="A48" s="47">
        <f>IF(ISNA(MATCH("№",'С закупкой'!$A$8:$Z$8,0)),"!",IF(ISNUMBER(INDEX('С закупкой'!$A:$Z,ROW()-ROW($A$8)+ROW('С закупкой'!$A$8),MATCH("№",'С закупкой'!$A$8:$Z$8,0))),INDEX('С закупкой'!$A:$Z,ROW()-ROW($A$8)+ROW('С закупкой'!$A$8),MATCH("№",'С закупкой'!$A$8:$Z$8,0)),""))</f>
        <v/>
      </c>
      <c r="B48" s="48">
        <f>IF(ISBLANK(INDEX('С закупкой'!$A:$Z,ROW()-ROW($A$8)+ROW('С закупкой'!$A$8),MATCH("Фото",'С закупкой'!$A$8:$Z$8,0))),"",INDEX('С закупкой'!$A:$Z,ROW()-ROW($A$8)+ROW('С закупкой'!$A$8),MATCH("Фото",'С закупкой'!$A$8:$Z$8,0)))</f>
        <v/>
      </c>
      <c r="C48" s="49">
        <f>IF(INDEX('С закупкой'!$A:$Z,ROW()-ROW($A$8)+ROW('С закупкой'!$A$8),MATCH("Наименование",'С закупкой'!$A$8:$Z$8,0))&lt;&gt;"",INDEX('С закупкой'!$A:$Z,ROW()-ROW($A$8)+ROW('С закупкой'!$A$8),MATCH("Наименование",'С закупкой'!$A$8:$Z$8,0)),IF(ISTEXT(INDEX('С закупкой'!$A:$Z,ROW()-ROW($A$8)+ROW('С закупкой'!$A$8),MATCH("№",'С закупкой'!$A$8:$Z$8,0))),INDEX('С закупкой'!$A:$Z,ROW()-ROW($A$8)+ROW('С закупкой'!$A$8),MATCH("№",'С закупкой'!$A$8:$Z$8,0)),""))</f>
        <v/>
      </c>
      <c r="D48" s="49">
        <f>IF(INDEX('С закупкой'!$A:$Z,ROW()-ROW($A$8)+ROW('С закупкой'!$A$8),MATCH("Бренд",'С закупкой'!$A$8:$Z$8,0))="","",INDEX('С закупкой'!$A:$Z,ROW()-ROW($A$8)+ROW('С закупкой'!$A$8),MATCH("Бренд",'С закупкой'!$A$8:$Z$8,0)))</f>
        <v/>
      </c>
      <c r="E48" s="50">
        <f>IF(INDEX('С закупкой'!$A:$Z,ROW()-ROW($A$8)+ROW('С закупкой'!$A$8),MATCH("Артикул",'С закупкой'!$A$8:$Z$8,0))="","",INDEX('С закупкой'!$A:$Z,ROW()-ROW($A$8)+ROW('С закупкой'!$A$8),MATCH("Артикул",'С закупкой'!$A$8:$Z$8,0)))</f>
        <v/>
      </c>
      <c r="F48" s="49">
        <f>IF(INDEX('С закупкой'!$A:$Z,ROW()-ROW($A$8)+ROW('С закупкой'!$A$8),MATCH("Комната",'С закупкой'!$A$8:$Z$8,0))="","",INDEX('С закупкой'!$A:$Z,ROW()-ROW($A$8)+ROW('С закупкой'!$A$8),MATCH("Комната",'С закупкой'!$A$8:$Z$8,0)))</f>
        <v/>
      </c>
      <c r="G48" s="51">
        <f>IF(INDEX('С закупкой'!$A:$Z,ROW()-ROW($A$8)+ROW('С закупкой'!$A$8),MATCH("Кол-во",'С закупкой'!$A$8:$Z$8,0))="","",INDEX('С закупкой'!$A:$Z,ROW()-ROW($A$8)+ROW('С закупкой'!$A$8),MATCH("Кол-во",'С закупкой'!$A$8:$Z$8,0)))</f>
        <v/>
      </c>
      <c r="H48" s="52">
        <f>IF(INDEX('С закупкой'!$A:$Z,ROW()-ROW($A$8)+ROW('С закупкой'!$A$8),MATCH("Ед.",'С закупкой'!$A$8:$Z$8,0))="","",INDEX('С закупкой'!$A:$Z,ROW()-ROW($A$8)+ROW('С закупкой'!$A$8),MATCH("Ед.",'С закупкой'!$A$8:$Z$8,0)))</f>
        <v/>
      </c>
      <c r="I48" s="53">
        <f>IF(INDEX('С закупкой'!$A:$Z,ROW()-ROW($A$8)+ROW('С закупкой'!$A$8),MATCH("Клиенту за ед.",'С закупкой'!$A$8:$Z$8,0))="","",INDEX('С закупкой'!$A:$Z,ROW()-ROW($A$8)+ROW('С закупкой'!$A$8),MATCH("Клиенту за ед.",'С закупкой'!$A$8:$Z$8,0)))</f>
        <v/>
      </c>
      <c r="J48" s="54">
        <f>IF(LEFT($C48,6)="Итого:",SUM(J$8:J47)-2*SUMIF($C$8:$C47,"Итого:*",J$8:J47),IF($C48="ИТОГО ПО ПРОЕКТУ",SUM(J$8:J47)-SUMIF($C$8:$C47,"Итого:*",J$8:J47),IF(INDEX('С закупкой'!$A:$Z,ROW()-ROW($A$8)+ROW('С закупкой'!$A$8),MATCH("Сумма клиенту",'С закупкой'!$A$8:$Z$8,0))="","",INDEX('С закупкой'!$A:$Z,ROW()-ROW($A$8)+ROW('С закупкой'!$A$8),MATCH("Сумма клиенту",'С закупкой'!$A$8:$Z$8,0)))))</f>
        <v/>
      </c>
      <c r="K48" s="50">
        <f>IF(INDEX('С закупкой'!$A:$Z,ROW()-ROW($A$8)+ROW('С закупкой'!$A$8),MATCH("Поставка",'С закупкой'!$A$8:$Z$8,0))="","",INDEX('С закупкой'!$A:$Z,ROW()-ROW($A$8)+ROW('С закупкой'!$A$8),MATCH("Поставка",'С закупкой'!$A$8:$Z$8,0)))</f>
        <v/>
      </c>
      <c r="L48" s="50">
        <f>IF(INDEX('С закупкой'!$A:$Z,ROW()-ROW($A$8)+ROW('С закупкой'!$A$8),MATCH("Примечание",'С закупкой'!$A$8:$Z$8,0))="","",INDEX('С закупкой'!$A:$Z,ROW()-ROW($A$8)+ROW('С закупкой'!$A$8),MATCH("Примечание",'С закупкой'!$A$8:$Z$8,0)))</f>
        <v/>
      </c>
    </row>
    <row r="49" ht="36" customHeight="1">
      <c r="A49" s="47">
        <f>IF(ISNA(MATCH("№",'С закупкой'!$A$8:$Z$8,0)),"!",IF(ISNUMBER(INDEX('С закупкой'!$A:$Z,ROW()-ROW($A$8)+ROW('С закупкой'!$A$8),MATCH("№",'С закупкой'!$A$8:$Z$8,0))),INDEX('С закупкой'!$A:$Z,ROW()-ROW($A$8)+ROW('С закупкой'!$A$8),MATCH("№",'С закупкой'!$A$8:$Z$8,0)),""))</f>
        <v/>
      </c>
      <c r="B49" s="48">
        <f>IF(ISBLANK(INDEX('С закупкой'!$A:$Z,ROW()-ROW($A$8)+ROW('С закупкой'!$A$8),MATCH("Фото",'С закупкой'!$A$8:$Z$8,0))),"",INDEX('С закупкой'!$A:$Z,ROW()-ROW($A$8)+ROW('С закупкой'!$A$8),MATCH("Фото",'С закупкой'!$A$8:$Z$8,0)))</f>
        <v/>
      </c>
      <c r="C49" s="49">
        <f>IF(INDEX('С закупкой'!$A:$Z,ROW()-ROW($A$8)+ROW('С закупкой'!$A$8),MATCH("Наименование",'С закупкой'!$A$8:$Z$8,0))&lt;&gt;"",INDEX('С закупкой'!$A:$Z,ROW()-ROW($A$8)+ROW('С закупкой'!$A$8),MATCH("Наименование",'С закупкой'!$A$8:$Z$8,0)),IF(ISTEXT(INDEX('С закупкой'!$A:$Z,ROW()-ROW($A$8)+ROW('С закупкой'!$A$8),MATCH("№",'С закупкой'!$A$8:$Z$8,0))),INDEX('С закупкой'!$A:$Z,ROW()-ROW($A$8)+ROW('С закупкой'!$A$8),MATCH("№",'С закупкой'!$A$8:$Z$8,0)),""))</f>
        <v/>
      </c>
      <c r="D49" s="49">
        <f>IF(INDEX('С закупкой'!$A:$Z,ROW()-ROW($A$8)+ROW('С закупкой'!$A$8),MATCH("Бренд",'С закупкой'!$A$8:$Z$8,0))="","",INDEX('С закупкой'!$A:$Z,ROW()-ROW($A$8)+ROW('С закупкой'!$A$8),MATCH("Бренд",'С закупкой'!$A$8:$Z$8,0)))</f>
        <v/>
      </c>
      <c r="E49" s="50">
        <f>IF(INDEX('С закупкой'!$A:$Z,ROW()-ROW($A$8)+ROW('С закупкой'!$A$8),MATCH("Артикул",'С закупкой'!$A$8:$Z$8,0))="","",INDEX('С закупкой'!$A:$Z,ROW()-ROW($A$8)+ROW('С закупкой'!$A$8),MATCH("Артикул",'С закупкой'!$A$8:$Z$8,0)))</f>
        <v/>
      </c>
      <c r="F49" s="49">
        <f>IF(INDEX('С закупкой'!$A:$Z,ROW()-ROW($A$8)+ROW('С закупкой'!$A$8),MATCH("Комната",'С закупкой'!$A$8:$Z$8,0))="","",INDEX('С закупкой'!$A:$Z,ROW()-ROW($A$8)+ROW('С закупкой'!$A$8),MATCH("Комната",'С закупкой'!$A$8:$Z$8,0)))</f>
        <v/>
      </c>
      <c r="G49" s="51">
        <f>IF(INDEX('С закупкой'!$A:$Z,ROW()-ROW($A$8)+ROW('С закупкой'!$A$8),MATCH("Кол-во",'С закупкой'!$A$8:$Z$8,0))="","",INDEX('С закупкой'!$A:$Z,ROW()-ROW($A$8)+ROW('С закупкой'!$A$8),MATCH("Кол-во",'С закупкой'!$A$8:$Z$8,0)))</f>
        <v/>
      </c>
      <c r="H49" s="52">
        <f>IF(INDEX('С закупкой'!$A:$Z,ROW()-ROW($A$8)+ROW('С закупкой'!$A$8),MATCH("Ед.",'С закупкой'!$A$8:$Z$8,0))="","",INDEX('С закупкой'!$A:$Z,ROW()-ROW($A$8)+ROW('С закупкой'!$A$8),MATCH("Ед.",'С закупкой'!$A$8:$Z$8,0)))</f>
        <v/>
      </c>
      <c r="I49" s="53">
        <f>IF(INDEX('С закупкой'!$A:$Z,ROW()-ROW($A$8)+ROW('С закупкой'!$A$8),MATCH("Клиенту за ед.",'С закупкой'!$A$8:$Z$8,0))="","",INDEX('С закупкой'!$A:$Z,ROW()-ROW($A$8)+ROW('С закупкой'!$A$8),MATCH("Клиенту за ед.",'С закупкой'!$A$8:$Z$8,0)))</f>
        <v/>
      </c>
      <c r="J49" s="54">
        <f>IF(LEFT($C49,6)="Итого:",SUM(J$8:J48)-2*SUMIF($C$8:$C48,"Итого:*",J$8:J48),IF($C49="ИТОГО ПО ПРОЕКТУ",SUM(J$8:J48)-SUMIF($C$8:$C48,"Итого:*",J$8:J48),IF(INDEX('С закупкой'!$A:$Z,ROW()-ROW($A$8)+ROW('С закупкой'!$A$8),MATCH("Сумма клиенту",'С закупкой'!$A$8:$Z$8,0))="","",INDEX('С закупкой'!$A:$Z,ROW()-ROW($A$8)+ROW('С закупкой'!$A$8),MATCH("Сумма клиенту",'С закупкой'!$A$8:$Z$8,0)))))</f>
        <v/>
      </c>
      <c r="K49" s="50">
        <f>IF(INDEX('С закупкой'!$A:$Z,ROW()-ROW($A$8)+ROW('С закупкой'!$A$8),MATCH("Поставка",'С закупкой'!$A$8:$Z$8,0))="","",INDEX('С закупкой'!$A:$Z,ROW()-ROW($A$8)+ROW('С закупкой'!$A$8),MATCH("Поставка",'С закупкой'!$A$8:$Z$8,0)))</f>
        <v/>
      </c>
      <c r="L49" s="50">
        <f>IF(INDEX('С закупкой'!$A:$Z,ROW()-ROW($A$8)+ROW('С закупкой'!$A$8),MATCH("Примечание",'С закупкой'!$A$8:$Z$8,0))="","",INDEX('С закупкой'!$A:$Z,ROW()-ROW($A$8)+ROW('С закупкой'!$A$8),MATCH("Примечание",'С закупкой'!$A$8:$Z$8,0)))</f>
        <v/>
      </c>
    </row>
    <row r="50" ht="36" customHeight="1">
      <c r="A50" s="47">
        <f>IF(ISNA(MATCH("№",'С закупкой'!$A$8:$Z$8,0)),"!",IF(ISNUMBER(INDEX('С закупкой'!$A:$Z,ROW()-ROW($A$8)+ROW('С закупкой'!$A$8),MATCH("№",'С закупкой'!$A$8:$Z$8,0))),INDEX('С закупкой'!$A:$Z,ROW()-ROW($A$8)+ROW('С закупкой'!$A$8),MATCH("№",'С закупкой'!$A$8:$Z$8,0)),""))</f>
        <v/>
      </c>
      <c r="B50" s="48">
        <f>IF(ISBLANK(INDEX('С закупкой'!$A:$Z,ROW()-ROW($A$8)+ROW('С закупкой'!$A$8),MATCH("Фото",'С закупкой'!$A$8:$Z$8,0))),"",INDEX('С закупкой'!$A:$Z,ROW()-ROW($A$8)+ROW('С закупкой'!$A$8),MATCH("Фото",'С закупкой'!$A$8:$Z$8,0)))</f>
        <v/>
      </c>
      <c r="C50" s="49">
        <f>IF(INDEX('С закупкой'!$A:$Z,ROW()-ROW($A$8)+ROW('С закупкой'!$A$8),MATCH("Наименование",'С закупкой'!$A$8:$Z$8,0))&lt;&gt;"",INDEX('С закупкой'!$A:$Z,ROW()-ROW($A$8)+ROW('С закупкой'!$A$8),MATCH("Наименование",'С закупкой'!$A$8:$Z$8,0)),IF(ISTEXT(INDEX('С закупкой'!$A:$Z,ROW()-ROW($A$8)+ROW('С закупкой'!$A$8),MATCH("№",'С закупкой'!$A$8:$Z$8,0))),INDEX('С закупкой'!$A:$Z,ROW()-ROW($A$8)+ROW('С закупкой'!$A$8),MATCH("№",'С закупкой'!$A$8:$Z$8,0)),""))</f>
        <v/>
      </c>
      <c r="D50" s="49">
        <f>IF(INDEX('С закупкой'!$A:$Z,ROW()-ROW($A$8)+ROW('С закупкой'!$A$8),MATCH("Бренд",'С закупкой'!$A$8:$Z$8,0))="","",INDEX('С закупкой'!$A:$Z,ROW()-ROW($A$8)+ROW('С закупкой'!$A$8),MATCH("Бренд",'С закупкой'!$A$8:$Z$8,0)))</f>
        <v/>
      </c>
      <c r="E50" s="50">
        <f>IF(INDEX('С закупкой'!$A:$Z,ROW()-ROW($A$8)+ROW('С закупкой'!$A$8),MATCH("Артикул",'С закупкой'!$A$8:$Z$8,0))="","",INDEX('С закупкой'!$A:$Z,ROW()-ROW($A$8)+ROW('С закупкой'!$A$8),MATCH("Артикул",'С закупкой'!$A$8:$Z$8,0)))</f>
        <v/>
      </c>
      <c r="F50" s="49">
        <f>IF(INDEX('С закупкой'!$A:$Z,ROW()-ROW($A$8)+ROW('С закупкой'!$A$8),MATCH("Комната",'С закупкой'!$A$8:$Z$8,0))="","",INDEX('С закупкой'!$A:$Z,ROW()-ROW($A$8)+ROW('С закупкой'!$A$8),MATCH("Комната",'С закупкой'!$A$8:$Z$8,0)))</f>
        <v/>
      </c>
      <c r="G50" s="51">
        <f>IF(INDEX('С закупкой'!$A:$Z,ROW()-ROW($A$8)+ROW('С закупкой'!$A$8),MATCH("Кол-во",'С закупкой'!$A$8:$Z$8,0))="","",INDEX('С закупкой'!$A:$Z,ROW()-ROW($A$8)+ROW('С закупкой'!$A$8),MATCH("Кол-во",'С закупкой'!$A$8:$Z$8,0)))</f>
        <v/>
      </c>
      <c r="H50" s="52">
        <f>IF(INDEX('С закупкой'!$A:$Z,ROW()-ROW($A$8)+ROW('С закупкой'!$A$8),MATCH("Ед.",'С закупкой'!$A$8:$Z$8,0))="","",INDEX('С закупкой'!$A:$Z,ROW()-ROW($A$8)+ROW('С закупкой'!$A$8),MATCH("Ед.",'С закупкой'!$A$8:$Z$8,0)))</f>
        <v/>
      </c>
      <c r="I50" s="53">
        <f>IF(INDEX('С закупкой'!$A:$Z,ROW()-ROW($A$8)+ROW('С закупкой'!$A$8),MATCH("Клиенту за ед.",'С закупкой'!$A$8:$Z$8,0))="","",INDEX('С закупкой'!$A:$Z,ROW()-ROW($A$8)+ROW('С закупкой'!$A$8),MATCH("Клиенту за ед.",'С закупкой'!$A$8:$Z$8,0)))</f>
        <v/>
      </c>
      <c r="J50" s="54">
        <f>IF(LEFT($C50,6)="Итого:",SUM(J$8:J49)-2*SUMIF($C$8:$C49,"Итого:*",J$8:J49),IF($C50="ИТОГО ПО ПРОЕКТУ",SUM(J$8:J49)-SUMIF($C$8:$C49,"Итого:*",J$8:J49),IF(INDEX('С закупкой'!$A:$Z,ROW()-ROW($A$8)+ROW('С закупкой'!$A$8),MATCH("Сумма клиенту",'С закупкой'!$A$8:$Z$8,0))="","",INDEX('С закупкой'!$A:$Z,ROW()-ROW($A$8)+ROW('С закупкой'!$A$8),MATCH("Сумма клиенту",'С закупкой'!$A$8:$Z$8,0)))))</f>
        <v/>
      </c>
      <c r="K50" s="50">
        <f>IF(INDEX('С закупкой'!$A:$Z,ROW()-ROW($A$8)+ROW('С закупкой'!$A$8),MATCH("Поставка",'С закупкой'!$A$8:$Z$8,0))="","",INDEX('С закупкой'!$A:$Z,ROW()-ROW($A$8)+ROW('С закупкой'!$A$8),MATCH("Поставка",'С закупкой'!$A$8:$Z$8,0)))</f>
        <v/>
      </c>
      <c r="L50" s="50">
        <f>IF(INDEX('С закупкой'!$A:$Z,ROW()-ROW($A$8)+ROW('С закупкой'!$A$8),MATCH("Примечание",'С закупкой'!$A$8:$Z$8,0))="","",INDEX('С закупкой'!$A:$Z,ROW()-ROW($A$8)+ROW('С закупкой'!$A$8),MATCH("Примечание",'С закупкой'!$A$8:$Z$8,0)))</f>
        <v/>
      </c>
    </row>
    <row r="51" ht="36" customHeight="1">
      <c r="A51" s="47">
        <f>IF(ISNA(MATCH("№",'С закупкой'!$A$8:$Z$8,0)),"!",IF(ISNUMBER(INDEX('С закупкой'!$A:$Z,ROW()-ROW($A$8)+ROW('С закупкой'!$A$8),MATCH("№",'С закупкой'!$A$8:$Z$8,0))),INDEX('С закупкой'!$A:$Z,ROW()-ROW($A$8)+ROW('С закупкой'!$A$8),MATCH("№",'С закупкой'!$A$8:$Z$8,0)),""))</f>
        <v/>
      </c>
      <c r="B51" s="48">
        <f>IF(ISBLANK(INDEX('С закупкой'!$A:$Z,ROW()-ROW($A$8)+ROW('С закупкой'!$A$8),MATCH("Фото",'С закупкой'!$A$8:$Z$8,0))),"",INDEX('С закупкой'!$A:$Z,ROW()-ROW($A$8)+ROW('С закупкой'!$A$8),MATCH("Фото",'С закупкой'!$A$8:$Z$8,0)))</f>
        <v/>
      </c>
      <c r="C51" s="49">
        <f>IF(INDEX('С закупкой'!$A:$Z,ROW()-ROW($A$8)+ROW('С закупкой'!$A$8),MATCH("Наименование",'С закупкой'!$A$8:$Z$8,0))&lt;&gt;"",INDEX('С закупкой'!$A:$Z,ROW()-ROW($A$8)+ROW('С закупкой'!$A$8),MATCH("Наименование",'С закупкой'!$A$8:$Z$8,0)),IF(ISTEXT(INDEX('С закупкой'!$A:$Z,ROW()-ROW($A$8)+ROW('С закупкой'!$A$8),MATCH("№",'С закупкой'!$A$8:$Z$8,0))),INDEX('С закупкой'!$A:$Z,ROW()-ROW($A$8)+ROW('С закупкой'!$A$8),MATCH("№",'С закупкой'!$A$8:$Z$8,0)),""))</f>
        <v/>
      </c>
      <c r="D51" s="49">
        <f>IF(INDEX('С закупкой'!$A:$Z,ROW()-ROW($A$8)+ROW('С закупкой'!$A$8),MATCH("Бренд",'С закупкой'!$A$8:$Z$8,0))="","",INDEX('С закупкой'!$A:$Z,ROW()-ROW($A$8)+ROW('С закупкой'!$A$8),MATCH("Бренд",'С закупкой'!$A$8:$Z$8,0)))</f>
        <v/>
      </c>
      <c r="E51" s="50">
        <f>IF(INDEX('С закупкой'!$A:$Z,ROW()-ROW($A$8)+ROW('С закупкой'!$A$8),MATCH("Артикул",'С закупкой'!$A$8:$Z$8,0))="","",INDEX('С закупкой'!$A:$Z,ROW()-ROW($A$8)+ROW('С закупкой'!$A$8),MATCH("Артикул",'С закупкой'!$A$8:$Z$8,0)))</f>
        <v/>
      </c>
      <c r="F51" s="49">
        <f>IF(INDEX('С закупкой'!$A:$Z,ROW()-ROW($A$8)+ROW('С закупкой'!$A$8),MATCH("Комната",'С закупкой'!$A$8:$Z$8,0))="","",INDEX('С закупкой'!$A:$Z,ROW()-ROW($A$8)+ROW('С закупкой'!$A$8),MATCH("Комната",'С закупкой'!$A$8:$Z$8,0)))</f>
        <v/>
      </c>
      <c r="G51" s="51">
        <f>IF(INDEX('С закупкой'!$A:$Z,ROW()-ROW($A$8)+ROW('С закупкой'!$A$8),MATCH("Кол-во",'С закупкой'!$A$8:$Z$8,0))="","",INDEX('С закупкой'!$A:$Z,ROW()-ROW($A$8)+ROW('С закупкой'!$A$8),MATCH("Кол-во",'С закупкой'!$A$8:$Z$8,0)))</f>
        <v/>
      </c>
      <c r="H51" s="52">
        <f>IF(INDEX('С закупкой'!$A:$Z,ROW()-ROW($A$8)+ROW('С закупкой'!$A$8),MATCH("Ед.",'С закупкой'!$A$8:$Z$8,0))="","",INDEX('С закупкой'!$A:$Z,ROW()-ROW($A$8)+ROW('С закупкой'!$A$8),MATCH("Ед.",'С закупкой'!$A$8:$Z$8,0)))</f>
        <v/>
      </c>
      <c r="I51" s="53">
        <f>IF(INDEX('С закупкой'!$A:$Z,ROW()-ROW($A$8)+ROW('С закупкой'!$A$8),MATCH("Клиенту за ед.",'С закупкой'!$A$8:$Z$8,0))="","",INDEX('С закупкой'!$A:$Z,ROW()-ROW($A$8)+ROW('С закупкой'!$A$8),MATCH("Клиенту за ед.",'С закупкой'!$A$8:$Z$8,0)))</f>
        <v/>
      </c>
      <c r="J51" s="54">
        <f>IF(LEFT($C51,6)="Итого:",SUM(J$8:J50)-2*SUMIF($C$8:$C50,"Итого:*",J$8:J50),IF($C51="ИТОГО ПО ПРОЕКТУ",SUM(J$8:J50)-SUMIF($C$8:$C50,"Итого:*",J$8:J50),IF(INDEX('С закупкой'!$A:$Z,ROW()-ROW($A$8)+ROW('С закупкой'!$A$8),MATCH("Сумма клиенту",'С закупкой'!$A$8:$Z$8,0))="","",INDEX('С закупкой'!$A:$Z,ROW()-ROW($A$8)+ROW('С закупкой'!$A$8),MATCH("Сумма клиенту",'С закупкой'!$A$8:$Z$8,0)))))</f>
        <v/>
      </c>
      <c r="K51" s="50">
        <f>IF(INDEX('С закупкой'!$A:$Z,ROW()-ROW($A$8)+ROW('С закупкой'!$A$8),MATCH("Поставка",'С закупкой'!$A$8:$Z$8,0))="","",INDEX('С закупкой'!$A:$Z,ROW()-ROW($A$8)+ROW('С закупкой'!$A$8),MATCH("Поставка",'С закупкой'!$A$8:$Z$8,0)))</f>
        <v/>
      </c>
      <c r="L51" s="50">
        <f>IF(INDEX('С закупкой'!$A:$Z,ROW()-ROW($A$8)+ROW('С закупкой'!$A$8),MATCH("Примечание",'С закупкой'!$A$8:$Z$8,0))="","",INDEX('С закупкой'!$A:$Z,ROW()-ROW($A$8)+ROW('С закупкой'!$A$8),MATCH("Примечание",'С закупкой'!$A$8:$Z$8,0)))</f>
        <v/>
      </c>
    </row>
    <row r="52" ht="36" customHeight="1">
      <c r="A52" s="47">
        <f>IF(ISNA(MATCH("№",'С закупкой'!$A$8:$Z$8,0)),"!",IF(ISNUMBER(INDEX('С закупкой'!$A:$Z,ROW()-ROW($A$8)+ROW('С закупкой'!$A$8),MATCH("№",'С закупкой'!$A$8:$Z$8,0))),INDEX('С закупкой'!$A:$Z,ROW()-ROW($A$8)+ROW('С закупкой'!$A$8),MATCH("№",'С закупкой'!$A$8:$Z$8,0)),""))</f>
        <v/>
      </c>
      <c r="B52" s="48">
        <f>IF(ISBLANK(INDEX('С закупкой'!$A:$Z,ROW()-ROW($A$8)+ROW('С закупкой'!$A$8),MATCH("Фото",'С закупкой'!$A$8:$Z$8,0))),"",INDEX('С закупкой'!$A:$Z,ROW()-ROW($A$8)+ROW('С закупкой'!$A$8),MATCH("Фото",'С закупкой'!$A$8:$Z$8,0)))</f>
        <v/>
      </c>
      <c r="C52" s="49">
        <f>IF(INDEX('С закупкой'!$A:$Z,ROW()-ROW($A$8)+ROW('С закупкой'!$A$8),MATCH("Наименование",'С закупкой'!$A$8:$Z$8,0))&lt;&gt;"",INDEX('С закупкой'!$A:$Z,ROW()-ROW($A$8)+ROW('С закупкой'!$A$8),MATCH("Наименование",'С закупкой'!$A$8:$Z$8,0)),IF(ISTEXT(INDEX('С закупкой'!$A:$Z,ROW()-ROW($A$8)+ROW('С закупкой'!$A$8),MATCH("№",'С закупкой'!$A$8:$Z$8,0))),INDEX('С закупкой'!$A:$Z,ROW()-ROW($A$8)+ROW('С закупкой'!$A$8),MATCH("№",'С закупкой'!$A$8:$Z$8,0)),""))</f>
        <v/>
      </c>
      <c r="D52" s="49">
        <f>IF(INDEX('С закупкой'!$A:$Z,ROW()-ROW($A$8)+ROW('С закупкой'!$A$8),MATCH("Бренд",'С закупкой'!$A$8:$Z$8,0))="","",INDEX('С закупкой'!$A:$Z,ROW()-ROW($A$8)+ROW('С закупкой'!$A$8),MATCH("Бренд",'С закупкой'!$A$8:$Z$8,0)))</f>
        <v/>
      </c>
      <c r="E52" s="50">
        <f>IF(INDEX('С закупкой'!$A:$Z,ROW()-ROW($A$8)+ROW('С закупкой'!$A$8),MATCH("Артикул",'С закупкой'!$A$8:$Z$8,0))="","",INDEX('С закупкой'!$A:$Z,ROW()-ROW($A$8)+ROW('С закупкой'!$A$8),MATCH("Артикул",'С закупкой'!$A$8:$Z$8,0)))</f>
        <v/>
      </c>
      <c r="F52" s="49">
        <f>IF(INDEX('С закупкой'!$A:$Z,ROW()-ROW($A$8)+ROW('С закупкой'!$A$8),MATCH("Комната",'С закупкой'!$A$8:$Z$8,0))="","",INDEX('С закупкой'!$A:$Z,ROW()-ROW($A$8)+ROW('С закупкой'!$A$8),MATCH("Комната",'С закупкой'!$A$8:$Z$8,0)))</f>
        <v/>
      </c>
      <c r="G52" s="51">
        <f>IF(INDEX('С закупкой'!$A:$Z,ROW()-ROW($A$8)+ROW('С закупкой'!$A$8),MATCH("Кол-во",'С закупкой'!$A$8:$Z$8,0))="","",INDEX('С закупкой'!$A:$Z,ROW()-ROW($A$8)+ROW('С закупкой'!$A$8),MATCH("Кол-во",'С закупкой'!$A$8:$Z$8,0)))</f>
        <v/>
      </c>
      <c r="H52" s="52">
        <f>IF(INDEX('С закупкой'!$A:$Z,ROW()-ROW($A$8)+ROW('С закупкой'!$A$8),MATCH("Ед.",'С закупкой'!$A$8:$Z$8,0))="","",INDEX('С закупкой'!$A:$Z,ROW()-ROW($A$8)+ROW('С закупкой'!$A$8),MATCH("Ед.",'С закупкой'!$A$8:$Z$8,0)))</f>
        <v/>
      </c>
      <c r="I52" s="53">
        <f>IF(INDEX('С закупкой'!$A:$Z,ROW()-ROW($A$8)+ROW('С закупкой'!$A$8),MATCH("Клиенту за ед.",'С закупкой'!$A$8:$Z$8,0))="","",INDEX('С закупкой'!$A:$Z,ROW()-ROW($A$8)+ROW('С закупкой'!$A$8),MATCH("Клиенту за ед.",'С закупкой'!$A$8:$Z$8,0)))</f>
        <v/>
      </c>
      <c r="J52" s="54">
        <f>IF(LEFT($C52,6)="Итого:",SUM(J$8:J51)-2*SUMIF($C$8:$C51,"Итого:*",J$8:J51),IF($C52="ИТОГО ПО ПРОЕКТУ",SUM(J$8:J51)-SUMIF($C$8:$C51,"Итого:*",J$8:J51),IF(INDEX('С закупкой'!$A:$Z,ROW()-ROW($A$8)+ROW('С закупкой'!$A$8),MATCH("Сумма клиенту",'С закупкой'!$A$8:$Z$8,0))="","",INDEX('С закупкой'!$A:$Z,ROW()-ROW($A$8)+ROW('С закупкой'!$A$8),MATCH("Сумма клиенту",'С закупкой'!$A$8:$Z$8,0)))))</f>
        <v/>
      </c>
      <c r="K52" s="50">
        <f>IF(INDEX('С закупкой'!$A:$Z,ROW()-ROW($A$8)+ROW('С закупкой'!$A$8),MATCH("Поставка",'С закупкой'!$A$8:$Z$8,0))="","",INDEX('С закупкой'!$A:$Z,ROW()-ROW($A$8)+ROW('С закупкой'!$A$8),MATCH("Поставка",'С закупкой'!$A$8:$Z$8,0)))</f>
        <v/>
      </c>
      <c r="L52" s="50">
        <f>IF(INDEX('С закупкой'!$A:$Z,ROW()-ROW($A$8)+ROW('С закупкой'!$A$8),MATCH("Примечание",'С закупкой'!$A$8:$Z$8,0))="","",INDEX('С закупкой'!$A:$Z,ROW()-ROW($A$8)+ROW('С закупкой'!$A$8),MATCH("Примечание",'С закупкой'!$A$8:$Z$8,0)))</f>
        <v/>
      </c>
    </row>
    <row r="53" ht="36" customHeight="1">
      <c r="A53" s="47">
        <f>IF(ISNA(MATCH("№",'С закупкой'!$A$8:$Z$8,0)),"!",IF(ISNUMBER(INDEX('С закупкой'!$A:$Z,ROW()-ROW($A$8)+ROW('С закупкой'!$A$8),MATCH("№",'С закупкой'!$A$8:$Z$8,0))),INDEX('С закупкой'!$A:$Z,ROW()-ROW($A$8)+ROW('С закупкой'!$A$8),MATCH("№",'С закупкой'!$A$8:$Z$8,0)),""))</f>
        <v/>
      </c>
      <c r="B53" s="48">
        <f>IF(ISBLANK(INDEX('С закупкой'!$A:$Z,ROW()-ROW($A$8)+ROW('С закупкой'!$A$8),MATCH("Фото",'С закупкой'!$A$8:$Z$8,0))),"",INDEX('С закупкой'!$A:$Z,ROW()-ROW($A$8)+ROW('С закупкой'!$A$8),MATCH("Фото",'С закупкой'!$A$8:$Z$8,0)))</f>
        <v/>
      </c>
      <c r="C53" s="49">
        <f>IF(INDEX('С закупкой'!$A:$Z,ROW()-ROW($A$8)+ROW('С закупкой'!$A$8),MATCH("Наименование",'С закупкой'!$A$8:$Z$8,0))&lt;&gt;"",INDEX('С закупкой'!$A:$Z,ROW()-ROW($A$8)+ROW('С закупкой'!$A$8),MATCH("Наименование",'С закупкой'!$A$8:$Z$8,0)),IF(ISTEXT(INDEX('С закупкой'!$A:$Z,ROW()-ROW($A$8)+ROW('С закупкой'!$A$8),MATCH("№",'С закупкой'!$A$8:$Z$8,0))),INDEX('С закупкой'!$A:$Z,ROW()-ROW($A$8)+ROW('С закупкой'!$A$8),MATCH("№",'С закупкой'!$A$8:$Z$8,0)),""))</f>
        <v/>
      </c>
      <c r="D53" s="49">
        <f>IF(INDEX('С закупкой'!$A:$Z,ROW()-ROW($A$8)+ROW('С закупкой'!$A$8),MATCH("Бренд",'С закупкой'!$A$8:$Z$8,0))="","",INDEX('С закупкой'!$A:$Z,ROW()-ROW($A$8)+ROW('С закупкой'!$A$8),MATCH("Бренд",'С закупкой'!$A$8:$Z$8,0)))</f>
        <v/>
      </c>
      <c r="E53" s="50">
        <f>IF(INDEX('С закупкой'!$A:$Z,ROW()-ROW($A$8)+ROW('С закупкой'!$A$8),MATCH("Артикул",'С закупкой'!$A$8:$Z$8,0))="","",INDEX('С закупкой'!$A:$Z,ROW()-ROW($A$8)+ROW('С закупкой'!$A$8),MATCH("Артикул",'С закупкой'!$A$8:$Z$8,0)))</f>
        <v/>
      </c>
      <c r="F53" s="49">
        <f>IF(INDEX('С закупкой'!$A:$Z,ROW()-ROW($A$8)+ROW('С закупкой'!$A$8),MATCH("Комната",'С закупкой'!$A$8:$Z$8,0))="","",INDEX('С закупкой'!$A:$Z,ROW()-ROW($A$8)+ROW('С закупкой'!$A$8),MATCH("Комната",'С закупкой'!$A$8:$Z$8,0)))</f>
        <v/>
      </c>
      <c r="G53" s="51">
        <f>IF(INDEX('С закупкой'!$A:$Z,ROW()-ROW($A$8)+ROW('С закупкой'!$A$8),MATCH("Кол-во",'С закупкой'!$A$8:$Z$8,0))="","",INDEX('С закупкой'!$A:$Z,ROW()-ROW($A$8)+ROW('С закупкой'!$A$8),MATCH("Кол-во",'С закупкой'!$A$8:$Z$8,0)))</f>
        <v/>
      </c>
      <c r="H53" s="52">
        <f>IF(INDEX('С закупкой'!$A:$Z,ROW()-ROW($A$8)+ROW('С закупкой'!$A$8),MATCH("Ед.",'С закупкой'!$A$8:$Z$8,0))="","",INDEX('С закупкой'!$A:$Z,ROW()-ROW($A$8)+ROW('С закупкой'!$A$8),MATCH("Ед.",'С закупкой'!$A$8:$Z$8,0)))</f>
        <v/>
      </c>
      <c r="I53" s="53">
        <f>IF(INDEX('С закупкой'!$A:$Z,ROW()-ROW($A$8)+ROW('С закупкой'!$A$8),MATCH("Клиенту за ед.",'С закупкой'!$A$8:$Z$8,0))="","",INDEX('С закупкой'!$A:$Z,ROW()-ROW($A$8)+ROW('С закупкой'!$A$8),MATCH("Клиенту за ед.",'С закупкой'!$A$8:$Z$8,0)))</f>
        <v/>
      </c>
      <c r="J53" s="54">
        <f>IF(LEFT($C53,6)="Итого:",SUM(J$8:J52)-2*SUMIF($C$8:$C52,"Итого:*",J$8:J52),IF($C53="ИТОГО ПО ПРОЕКТУ",SUM(J$8:J52)-SUMIF($C$8:$C52,"Итого:*",J$8:J52),IF(INDEX('С закупкой'!$A:$Z,ROW()-ROW($A$8)+ROW('С закупкой'!$A$8),MATCH("Сумма клиенту",'С закупкой'!$A$8:$Z$8,0))="","",INDEX('С закупкой'!$A:$Z,ROW()-ROW($A$8)+ROW('С закупкой'!$A$8),MATCH("Сумма клиенту",'С закупкой'!$A$8:$Z$8,0)))))</f>
        <v/>
      </c>
      <c r="K53" s="50">
        <f>IF(INDEX('С закупкой'!$A:$Z,ROW()-ROW($A$8)+ROW('С закупкой'!$A$8),MATCH("Поставка",'С закупкой'!$A$8:$Z$8,0))="","",INDEX('С закупкой'!$A:$Z,ROW()-ROW($A$8)+ROW('С закупкой'!$A$8),MATCH("Поставка",'С закупкой'!$A$8:$Z$8,0)))</f>
        <v/>
      </c>
      <c r="L53" s="50">
        <f>IF(INDEX('С закупкой'!$A:$Z,ROW()-ROW($A$8)+ROW('С закупкой'!$A$8),MATCH("Примечание",'С закупкой'!$A$8:$Z$8,0))="","",INDEX('С закупкой'!$A:$Z,ROW()-ROW($A$8)+ROW('С закупкой'!$A$8),MATCH("Примечание",'С закупкой'!$A$8:$Z$8,0)))</f>
        <v/>
      </c>
    </row>
    <row r="54" ht="36" customHeight="1">
      <c r="A54" s="47">
        <f>IF(ISNA(MATCH("№",'С закупкой'!$A$8:$Z$8,0)),"!",IF(ISNUMBER(INDEX('С закупкой'!$A:$Z,ROW()-ROW($A$8)+ROW('С закупкой'!$A$8),MATCH("№",'С закупкой'!$A$8:$Z$8,0))),INDEX('С закупкой'!$A:$Z,ROW()-ROW($A$8)+ROW('С закупкой'!$A$8),MATCH("№",'С закупкой'!$A$8:$Z$8,0)),""))</f>
        <v/>
      </c>
      <c r="B54" s="48">
        <f>IF(ISBLANK(INDEX('С закупкой'!$A:$Z,ROW()-ROW($A$8)+ROW('С закупкой'!$A$8),MATCH("Фото",'С закупкой'!$A$8:$Z$8,0))),"",INDEX('С закупкой'!$A:$Z,ROW()-ROW($A$8)+ROW('С закупкой'!$A$8),MATCH("Фото",'С закупкой'!$A$8:$Z$8,0)))</f>
        <v/>
      </c>
      <c r="C54" s="49">
        <f>IF(INDEX('С закупкой'!$A:$Z,ROW()-ROW($A$8)+ROW('С закупкой'!$A$8),MATCH("Наименование",'С закупкой'!$A$8:$Z$8,0))&lt;&gt;"",INDEX('С закупкой'!$A:$Z,ROW()-ROW($A$8)+ROW('С закупкой'!$A$8),MATCH("Наименование",'С закупкой'!$A$8:$Z$8,0)),IF(ISTEXT(INDEX('С закупкой'!$A:$Z,ROW()-ROW($A$8)+ROW('С закупкой'!$A$8),MATCH("№",'С закупкой'!$A$8:$Z$8,0))),INDEX('С закупкой'!$A:$Z,ROW()-ROW($A$8)+ROW('С закупкой'!$A$8),MATCH("№",'С закупкой'!$A$8:$Z$8,0)),""))</f>
        <v/>
      </c>
      <c r="D54" s="49">
        <f>IF(INDEX('С закупкой'!$A:$Z,ROW()-ROW($A$8)+ROW('С закупкой'!$A$8),MATCH("Бренд",'С закупкой'!$A$8:$Z$8,0))="","",INDEX('С закупкой'!$A:$Z,ROW()-ROW($A$8)+ROW('С закупкой'!$A$8),MATCH("Бренд",'С закупкой'!$A$8:$Z$8,0)))</f>
        <v/>
      </c>
      <c r="E54" s="50">
        <f>IF(INDEX('С закупкой'!$A:$Z,ROW()-ROW($A$8)+ROW('С закупкой'!$A$8),MATCH("Артикул",'С закупкой'!$A$8:$Z$8,0))="","",INDEX('С закупкой'!$A:$Z,ROW()-ROW($A$8)+ROW('С закупкой'!$A$8),MATCH("Артикул",'С закупкой'!$A$8:$Z$8,0)))</f>
        <v/>
      </c>
      <c r="F54" s="49">
        <f>IF(INDEX('С закупкой'!$A:$Z,ROW()-ROW($A$8)+ROW('С закупкой'!$A$8),MATCH("Комната",'С закупкой'!$A$8:$Z$8,0))="","",INDEX('С закупкой'!$A:$Z,ROW()-ROW($A$8)+ROW('С закупкой'!$A$8),MATCH("Комната",'С закупкой'!$A$8:$Z$8,0)))</f>
        <v/>
      </c>
      <c r="G54" s="51">
        <f>IF(INDEX('С закупкой'!$A:$Z,ROW()-ROW($A$8)+ROW('С закупкой'!$A$8),MATCH("Кол-во",'С закупкой'!$A$8:$Z$8,0))="","",INDEX('С закупкой'!$A:$Z,ROW()-ROW($A$8)+ROW('С закупкой'!$A$8),MATCH("Кол-во",'С закупкой'!$A$8:$Z$8,0)))</f>
        <v/>
      </c>
      <c r="H54" s="52">
        <f>IF(INDEX('С закупкой'!$A:$Z,ROW()-ROW($A$8)+ROW('С закупкой'!$A$8),MATCH("Ед.",'С закупкой'!$A$8:$Z$8,0))="","",INDEX('С закупкой'!$A:$Z,ROW()-ROW($A$8)+ROW('С закупкой'!$A$8),MATCH("Ед.",'С закупкой'!$A$8:$Z$8,0)))</f>
        <v/>
      </c>
      <c r="I54" s="53">
        <f>IF(INDEX('С закупкой'!$A:$Z,ROW()-ROW($A$8)+ROW('С закупкой'!$A$8),MATCH("Клиенту за ед.",'С закупкой'!$A$8:$Z$8,0))="","",INDEX('С закупкой'!$A:$Z,ROW()-ROW($A$8)+ROW('С закупкой'!$A$8),MATCH("Клиенту за ед.",'С закупкой'!$A$8:$Z$8,0)))</f>
        <v/>
      </c>
      <c r="J54" s="54">
        <f>IF(LEFT($C54,6)="Итого:",SUM(J$8:J53)-2*SUMIF($C$8:$C53,"Итого:*",J$8:J53),IF($C54="ИТОГО ПО ПРОЕКТУ",SUM(J$8:J53)-SUMIF($C$8:$C53,"Итого:*",J$8:J53),IF(INDEX('С закупкой'!$A:$Z,ROW()-ROW($A$8)+ROW('С закупкой'!$A$8),MATCH("Сумма клиенту",'С закупкой'!$A$8:$Z$8,0))="","",INDEX('С закупкой'!$A:$Z,ROW()-ROW($A$8)+ROW('С закупкой'!$A$8),MATCH("Сумма клиенту",'С закупкой'!$A$8:$Z$8,0)))))</f>
        <v/>
      </c>
      <c r="K54" s="50">
        <f>IF(INDEX('С закупкой'!$A:$Z,ROW()-ROW($A$8)+ROW('С закупкой'!$A$8),MATCH("Поставка",'С закупкой'!$A$8:$Z$8,0))="","",INDEX('С закупкой'!$A:$Z,ROW()-ROW($A$8)+ROW('С закупкой'!$A$8),MATCH("Поставка",'С закупкой'!$A$8:$Z$8,0)))</f>
        <v/>
      </c>
      <c r="L54" s="50">
        <f>IF(INDEX('С закупкой'!$A:$Z,ROW()-ROW($A$8)+ROW('С закупкой'!$A$8),MATCH("Примечание",'С закупкой'!$A$8:$Z$8,0))="","",INDEX('С закупкой'!$A:$Z,ROW()-ROW($A$8)+ROW('С закупкой'!$A$8),MATCH("Примечание",'С закупкой'!$A$8:$Z$8,0)))</f>
        <v/>
      </c>
    </row>
    <row r="55" ht="36" customHeight="1">
      <c r="A55" s="47">
        <f>IF(ISNA(MATCH("№",'С закупкой'!$A$8:$Z$8,0)),"!",IF(ISNUMBER(INDEX('С закупкой'!$A:$Z,ROW()-ROW($A$8)+ROW('С закупкой'!$A$8),MATCH("№",'С закупкой'!$A$8:$Z$8,0))),INDEX('С закупкой'!$A:$Z,ROW()-ROW($A$8)+ROW('С закупкой'!$A$8),MATCH("№",'С закупкой'!$A$8:$Z$8,0)),""))</f>
        <v/>
      </c>
      <c r="B55" s="48">
        <f>IF(ISBLANK(INDEX('С закупкой'!$A:$Z,ROW()-ROW($A$8)+ROW('С закупкой'!$A$8),MATCH("Фото",'С закупкой'!$A$8:$Z$8,0))),"",INDEX('С закупкой'!$A:$Z,ROW()-ROW($A$8)+ROW('С закупкой'!$A$8),MATCH("Фото",'С закупкой'!$A$8:$Z$8,0)))</f>
        <v/>
      </c>
      <c r="C55" s="49">
        <f>IF(INDEX('С закупкой'!$A:$Z,ROW()-ROW($A$8)+ROW('С закупкой'!$A$8),MATCH("Наименование",'С закупкой'!$A$8:$Z$8,0))&lt;&gt;"",INDEX('С закупкой'!$A:$Z,ROW()-ROW($A$8)+ROW('С закупкой'!$A$8),MATCH("Наименование",'С закупкой'!$A$8:$Z$8,0)),IF(ISTEXT(INDEX('С закупкой'!$A:$Z,ROW()-ROW($A$8)+ROW('С закупкой'!$A$8),MATCH("№",'С закупкой'!$A$8:$Z$8,0))),INDEX('С закупкой'!$A:$Z,ROW()-ROW($A$8)+ROW('С закупкой'!$A$8),MATCH("№",'С закупкой'!$A$8:$Z$8,0)),""))</f>
        <v/>
      </c>
      <c r="D55" s="49">
        <f>IF(INDEX('С закупкой'!$A:$Z,ROW()-ROW($A$8)+ROW('С закупкой'!$A$8),MATCH("Бренд",'С закупкой'!$A$8:$Z$8,0))="","",INDEX('С закупкой'!$A:$Z,ROW()-ROW($A$8)+ROW('С закупкой'!$A$8),MATCH("Бренд",'С закупкой'!$A$8:$Z$8,0)))</f>
        <v/>
      </c>
      <c r="E55" s="50">
        <f>IF(INDEX('С закупкой'!$A:$Z,ROW()-ROW($A$8)+ROW('С закупкой'!$A$8),MATCH("Артикул",'С закупкой'!$A$8:$Z$8,0))="","",INDEX('С закупкой'!$A:$Z,ROW()-ROW($A$8)+ROW('С закупкой'!$A$8),MATCH("Артикул",'С закупкой'!$A$8:$Z$8,0)))</f>
        <v/>
      </c>
      <c r="F55" s="49">
        <f>IF(INDEX('С закупкой'!$A:$Z,ROW()-ROW($A$8)+ROW('С закупкой'!$A$8),MATCH("Комната",'С закупкой'!$A$8:$Z$8,0))="","",INDEX('С закупкой'!$A:$Z,ROW()-ROW($A$8)+ROW('С закупкой'!$A$8),MATCH("Комната",'С закупкой'!$A$8:$Z$8,0)))</f>
        <v/>
      </c>
      <c r="G55" s="51">
        <f>IF(INDEX('С закупкой'!$A:$Z,ROW()-ROW($A$8)+ROW('С закупкой'!$A$8),MATCH("Кол-во",'С закупкой'!$A$8:$Z$8,0))="","",INDEX('С закупкой'!$A:$Z,ROW()-ROW($A$8)+ROW('С закупкой'!$A$8),MATCH("Кол-во",'С закупкой'!$A$8:$Z$8,0)))</f>
        <v/>
      </c>
      <c r="H55" s="52">
        <f>IF(INDEX('С закупкой'!$A:$Z,ROW()-ROW($A$8)+ROW('С закупкой'!$A$8),MATCH("Ед.",'С закупкой'!$A$8:$Z$8,0))="","",INDEX('С закупкой'!$A:$Z,ROW()-ROW($A$8)+ROW('С закупкой'!$A$8),MATCH("Ед.",'С закупкой'!$A$8:$Z$8,0)))</f>
        <v/>
      </c>
      <c r="I55" s="53">
        <f>IF(INDEX('С закупкой'!$A:$Z,ROW()-ROW($A$8)+ROW('С закупкой'!$A$8),MATCH("Клиенту за ед.",'С закупкой'!$A$8:$Z$8,0))="","",INDEX('С закупкой'!$A:$Z,ROW()-ROW($A$8)+ROW('С закупкой'!$A$8),MATCH("Клиенту за ед.",'С закупкой'!$A$8:$Z$8,0)))</f>
        <v/>
      </c>
      <c r="J55" s="54">
        <f>IF(LEFT($C55,6)="Итого:",SUM(J$8:J54)-2*SUMIF($C$8:$C54,"Итого:*",J$8:J54),IF($C55="ИТОГО ПО ПРОЕКТУ",SUM(J$8:J54)-SUMIF($C$8:$C54,"Итого:*",J$8:J54),IF(INDEX('С закупкой'!$A:$Z,ROW()-ROW($A$8)+ROW('С закупкой'!$A$8),MATCH("Сумма клиенту",'С закупкой'!$A$8:$Z$8,0))="","",INDEX('С закупкой'!$A:$Z,ROW()-ROW($A$8)+ROW('С закупкой'!$A$8),MATCH("Сумма клиенту",'С закупкой'!$A$8:$Z$8,0)))))</f>
        <v/>
      </c>
      <c r="K55" s="50">
        <f>IF(INDEX('С закупкой'!$A:$Z,ROW()-ROW($A$8)+ROW('С закупкой'!$A$8),MATCH("Поставка",'С закупкой'!$A$8:$Z$8,0))="","",INDEX('С закупкой'!$A:$Z,ROW()-ROW($A$8)+ROW('С закупкой'!$A$8),MATCH("Поставка",'С закупкой'!$A$8:$Z$8,0)))</f>
        <v/>
      </c>
      <c r="L55" s="50">
        <f>IF(INDEX('С закупкой'!$A:$Z,ROW()-ROW($A$8)+ROW('С закупкой'!$A$8),MATCH("Примечание",'С закупкой'!$A$8:$Z$8,0))="","",INDEX('С закупкой'!$A:$Z,ROW()-ROW($A$8)+ROW('С закупкой'!$A$8),MATCH("Примечание",'С закупкой'!$A$8:$Z$8,0)))</f>
        <v/>
      </c>
    </row>
    <row r="56" ht="36" customHeight="1">
      <c r="A56" s="47">
        <f>IF(ISNA(MATCH("№",'С закупкой'!$A$8:$Z$8,0)),"!",IF(ISNUMBER(INDEX('С закупкой'!$A:$Z,ROW()-ROW($A$8)+ROW('С закупкой'!$A$8),MATCH("№",'С закупкой'!$A$8:$Z$8,0))),INDEX('С закупкой'!$A:$Z,ROW()-ROW($A$8)+ROW('С закупкой'!$A$8),MATCH("№",'С закупкой'!$A$8:$Z$8,0)),""))</f>
        <v/>
      </c>
      <c r="B56" s="48">
        <f>IF(ISBLANK(INDEX('С закупкой'!$A:$Z,ROW()-ROW($A$8)+ROW('С закупкой'!$A$8),MATCH("Фото",'С закупкой'!$A$8:$Z$8,0))),"",INDEX('С закупкой'!$A:$Z,ROW()-ROW($A$8)+ROW('С закупкой'!$A$8),MATCH("Фото",'С закупкой'!$A$8:$Z$8,0)))</f>
        <v/>
      </c>
      <c r="C56" s="49">
        <f>IF(INDEX('С закупкой'!$A:$Z,ROW()-ROW($A$8)+ROW('С закупкой'!$A$8),MATCH("Наименование",'С закупкой'!$A$8:$Z$8,0))&lt;&gt;"",INDEX('С закупкой'!$A:$Z,ROW()-ROW($A$8)+ROW('С закупкой'!$A$8),MATCH("Наименование",'С закупкой'!$A$8:$Z$8,0)),IF(ISTEXT(INDEX('С закупкой'!$A:$Z,ROW()-ROW($A$8)+ROW('С закупкой'!$A$8),MATCH("№",'С закупкой'!$A$8:$Z$8,0))),INDEX('С закупкой'!$A:$Z,ROW()-ROW($A$8)+ROW('С закупкой'!$A$8),MATCH("№",'С закупкой'!$A$8:$Z$8,0)),""))</f>
        <v/>
      </c>
      <c r="D56" s="49">
        <f>IF(INDEX('С закупкой'!$A:$Z,ROW()-ROW($A$8)+ROW('С закупкой'!$A$8),MATCH("Бренд",'С закупкой'!$A$8:$Z$8,0))="","",INDEX('С закупкой'!$A:$Z,ROW()-ROW($A$8)+ROW('С закупкой'!$A$8),MATCH("Бренд",'С закупкой'!$A$8:$Z$8,0)))</f>
        <v/>
      </c>
      <c r="E56" s="50">
        <f>IF(INDEX('С закупкой'!$A:$Z,ROW()-ROW($A$8)+ROW('С закупкой'!$A$8),MATCH("Артикул",'С закупкой'!$A$8:$Z$8,0))="","",INDEX('С закупкой'!$A:$Z,ROW()-ROW($A$8)+ROW('С закупкой'!$A$8),MATCH("Артикул",'С закупкой'!$A$8:$Z$8,0)))</f>
        <v/>
      </c>
      <c r="F56" s="49">
        <f>IF(INDEX('С закупкой'!$A:$Z,ROW()-ROW($A$8)+ROW('С закупкой'!$A$8),MATCH("Комната",'С закупкой'!$A$8:$Z$8,0))="","",INDEX('С закупкой'!$A:$Z,ROW()-ROW($A$8)+ROW('С закупкой'!$A$8),MATCH("Комната",'С закупкой'!$A$8:$Z$8,0)))</f>
        <v/>
      </c>
      <c r="G56" s="51">
        <f>IF(INDEX('С закупкой'!$A:$Z,ROW()-ROW($A$8)+ROW('С закупкой'!$A$8),MATCH("Кол-во",'С закупкой'!$A$8:$Z$8,0))="","",INDEX('С закупкой'!$A:$Z,ROW()-ROW($A$8)+ROW('С закупкой'!$A$8),MATCH("Кол-во",'С закупкой'!$A$8:$Z$8,0)))</f>
        <v/>
      </c>
      <c r="H56" s="52">
        <f>IF(INDEX('С закупкой'!$A:$Z,ROW()-ROW($A$8)+ROW('С закупкой'!$A$8),MATCH("Ед.",'С закупкой'!$A$8:$Z$8,0))="","",INDEX('С закупкой'!$A:$Z,ROW()-ROW($A$8)+ROW('С закупкой'!$A$8),MATCH("Ед.",'С закупкой'!$A$8:$Z$8,0)))</f>
        <v/>
      </c>
      <c r="I56" s="53">
        <f>IF(INDEX('С закупкой'!$A:$Z,ROW()-ROW($A$8)+ROW('С закупкой'!$A$8),MATCH("Клиенту за ед.",'С закупкой'!$A$8:$Z$8,0))="","",INDEX('С закупкой'!$A:$Z,ROW()-ROW($A$8)+ROW('С закупкой'!$A$8),MATCH("Клиенту за ед.",'С закупкой'!$A$8:$Z$8,0)))</f>
        <v/>
      </c>
      <c r="J56" s="54">
        <f>IF(LEFT($C56,6)="Итого:",SUM(J$8:J55)-2*SUMIF($C$8:$C55,"Итого:*",J$8:J55),IF($C56="ИТОГО ПО ПРОЕКТУ",SUM(J$8:J55)-SUMIF($C$8:$C55,"Итого:*",J$8:J55),IF(INDEX('С закупкой'!$A:$Z,ROW()-ROW($A$8)+ROW('С закупкой'!$A$8),MATCH("Сумма клиенту",'С закупкой'!$A$8:$Z$8,0))="","",INDEX('С закупкой'!$A:$Z,ROW()-ROW($A$8)+ROW('С закупкой'!$A$8),MATCH("Сумма клиенту",'С закупкой'!$A$8:$Z$8,0)))))</f>
        <v/>
      </c>
      <c r="K56" s="50">
        <f>IF(INDEX('С закупкой'!$A:$Z,ROW()-ROW($A$8)+ROW('С закупкой'!$A$8),MATCH("Поставка",'С закупкой'!$A$8:$Z$8,0))="","",INDEX('С закупкой'!$A:$Z,ROW()-ROW($A$8)+ROW('С закупкой'!$A$8),MATCH("Поставка",'С закупкой'!$A$8:$Z$8,0)))</f>
        <v/>
      </c>
      <c r="L56" s="50">
        <f>IF(INDEX('С закупкой'!$A:$Z,ROW()-ROW($A$8)+ROW('С закупкой'!$A$8),MATCH("Примечание",'С закупкой'!$A$8:$Z$8,0))="","",INDEX('С закупкой'!$A:$Z,ROW()-ROW($A$8)+ROW('С закупкой'!$A$8),MATCH("Примечание",'С закупкой'!$A$8:$Z$8,0)))</f>
        <v/>
      </c>
    </row>
    <row r="57" ht="36" customHeight="1">
      <c r="A57" s="47">
        <f>IF(ISNA(MATCH("№",'С закупкой'!$A$8:$Z$8,0)),"!",IF(ISNUMBER(INDEX('С закупкой'!$A:$Z,ROW()-ROW($A$8)+ROW('С закупкой'!$A$8),MATCH("№",'С закупкой'!$A$8:$Z$8,0))),INDEX('С закупкой'!$A:$Z,ROW()-ROW($A$8)+ROW('С закупкой'!$A$8),MATCH("№",'С закупкой'!$A$8:$Z$8,0)),""))</f>
        <v/>
      </c>
      <c r="B57" s="48">
        <f>IF(ISBLANK(INDEX('С закупкой'!$A:$Z,ROW()-ROW($A$8)+ROW('С закупкой'!$A$8),MATCH("Фото",'С закупкой'!$A$8:$Z$8,0))),"",INDEX('С закупкой'!$A:$Z,ROW()-ROW($A$8)+ROW('С закупкой'!$A$8),MATCH("Фото",'С закупкой'!$A$8:$Z$8,0)))</f>
        <v/>
      </c>
      <c r="C57" s="49">
        <f>IF(INDEX('С закупкой'!$A:$Z,ROW()-ROW($A$8)+ROW('С закупкой'!$A$8),MATCH("Наименование",'С закупкой'!$A$8:$Z$8,0))&lt;&gt;"",INDEX('С закупкой'!$A:$Z,ROW()-ROW($A$8)+ROW('С закупкой'!$A$8),MATCH("Наименование",'С закупкой'!$A$8:$Z$8,0)),IF(ISTEXT(INDEX('С закупкой'!$A:$Z,ROW()-ROW($A$8)+ROW('С закупкой'!$A$8),MATCH("№",'С закупкой'!$A$8:$Z$8,0))),INDEX('С закупкой'!$A:$Z,ROW()-ROW($A$8)+ROW('С закупкой'!$A$8),MATCH("№",'С закупкой'!$A$8:$Z$8,0)),""))</f>
        <v/>
      </c>
      <c r="D57" s="49">
        <f>IF(INDEX('С закупкой'!$A:$Z,ROW()-ROW($A$8)+ROW('С закупкой'!$A$8),MATCH("Бренд",'С закупкой'!$A$8:$Z$8,0))="","",INDEX('С закупкой'!$A:$Z,ROW()-ROW($A$8)+ROW('С закупкой'!$A$8),MATCH("Бренд",'С закупкой'!$A$8:$Z$8,0)))</f>
        <v/>
      </c>
      <c r="E57" s="50">
        <f>IF(INDEX('С закупкой'!$A:$Z,ROW()-ROW($A$8)+ROW('С закупкой'!$A$8),MATCH("Артикул",'С закупкой'!$A$8:$Z$8,0))="","",INDEX('С закупкой'!$A:$Z,ROW()-ROW($A$8)+ROW('С закупкой'!$A$8),MATCH("Артикул",'С закупкой'!$A$8:$Z$8,0)))</f>
        <v/>
      </c>
      <c r="F57" s="49">
        <f>IF(INDEX('С закупкой'!$A:$Z,ROW()-ROW($A$8)+ROW('С закупкой'!$A$8),MATCH("Комната",'С закупкой'!$A$8:$Z$8,0))="","",INDEX('С закупкой'!$A:$Z,ROW()-ROW($A$8)+ROW('С закупкой'!$A$8),MATCH("Комната",'С закупкой'!$A$8:$Z$8,0)))</f>
        <v/>
      </c>
      <c r="G57" s="51">
        <f>IF(INDEX('С закупкой'!$A:$Z,ROW()-ROW($A$8)+ROW('С закупкой'!$A$8),MATCH("Кол-во",'С закупкой'!$A$8:$Z$8,0))="","",INDEX('С закупкой'!$A:$Z,ROW()-ROW($A$8)+ROW('С закупкой'!$A$8),MATCH("Кол-во",'С закупкой'!$A$8:$Z$8,0)))</f>
        <v/>
      </c>
      <c r="H57" s="52">
        <f>IF(INDEX('С закупкой'!$A:$Z,ROW()-ROW($A$8)+ROW('С закупкой'!$A$8),MATCH("Ед.",'С закупкой'!$A$8:$Z$8,0))="","",INDEX('С закупкой'!$A:$Z,ROW()-ROW($A$8)+ROW('С закупкой'!$A$8),MATCH("Ед.",'С закупкой'!$A$8:$Z$8,0)))</f>
        <v/>
      </c>
      <c r="I57" s="53">
        <f>IF(INDEX('С закупкой'!$A:$Z,ROW()-ROW($A$8)+ROW('С закупкой'!$A$8),MATCH("Клиенту за ед.",'С закупкой'!$A$8:$Z$8,0))="","",INDEX('С закупкой'!$A:$Z,ROW()-ROW($A$8)+ROW('С закупкой'!$A$8),MATCH("Клиенту за ед.",'С закупкой'!$A$8:$Z$8,0)))</f>
        <v/>
      </c>
      <c r="J57" s="54">
        <f>IF(LEFT($C57,6)="Итого:",SUM(J$8:J56)-2*SUMIF($C$8:$C56,"Итого:*",J$8:J56),IF($C57="ИТОГО ПО ПРОЕКТУ",SUM(J$8:J56)-SUMIF($C$8:$C56,"Итого:*",J$8:J56),IF(INDEX('С закупкой'!$A:$Z,ROW()-ROW($A$8)+ROW('С закупкой'!$A$8),MATCH("Сумма клиенту",'С закупкой'!$A$8:$Z$8,0))="","",INDEX('С закупкой'!$A:$Z,ROW()-ROW($A$8)+ROW('С закупкой'!$A$8),MATCH("Сумма клиенту",'С закупкой'!$A$8:$Z$8,0)))))</f>
        <v/>
      </c>
      <c r="K57" s="50">
        <f>IF(INDEX('С закупкой'!$A:$Z,ROW()-ROW($A$8)+ROW('С закупкой'!$A$8),MATCH("Поставка",'С закупкой'!$A$8:$Z$8,0))="","",INDEX('С закупкой'!$A:$Z,ROW()-ROW($A$8)+ROW('С закупкой'!$A$8),MATCH("Поставка",'С закупкой'!$A$8:$Z$8,0)))</f>
        <v/>
      </c>
      <c r="L57" s="50">
        <f>IF(INDEX('С закупкой'!$A:$Z,ROW()-ROW($A$8)+ROW('С закупкой'!$A$8),MATCH("Примечание",'С закупкой'!$A$8:$Z$8,0))="","",INDEX('С закупкой'!$A:$Z,ROW()-ROW($A$8)+ROW('С закупкой'!$A$8),MATCH("Примечание",'С закупкой'!$A$8:$Z$8,0)))</f>
        <v/>
      </c>
    </row>
    <row r="58" ht="36" customHeight="1">
      <c r="A58" s="47">
        <f>IF(ISNA(MATCH("№",'С закупкой'!$A$8:$Z$8,0)),"!",IF(ISNUMBER(INDEX('С закупкой'!$A:$Z,ROW()-ROW($A$8)+ROW('С закупкой'!$A$8),MATCH("№",'С закупкой'!$A$8:$Z$8,0))),INDEX('С закупкой'!$A:$Z,ROW()-ROW($A$8)+ROW('С закупкой'!$A$8),MATCH("№",'С закупкой'!$A$8:$Z$8,0)),""))</f>
        <v/>
      </c>
      <c r="B58" s="48">
        <f>IF(ISBLANK(INDEX('С закупкой'!$A:$Z,ROW()-ROW($A$8)+ROW('С закупкой'!$A$8),MATCH("Фото",'С закупкой'!$A$8:$Z$8,0))),"",INDEX('С закупкой'!$A:$Z,ROW()-ROW($A$8)+ROW('С закупкой'!$A$8),MATCH("Фото",'С закупкой'!$A$8:$Z$8,0)))</f>
        <v/>
      </c>
      <c r="C58" s="49">
        <f>IF(INDEX('С закупкой'!$A:$Z,ROW()-ROW($A$8)+ROW('С закупкой'!$A$8),MATCH("Наименование",'С закупкой'!$A$8:$Z$8,0))&lt;&gt;"",INDEX('С закупкой'!$A:$Z,ROW()-ROW($A$8)+ROW('С закупкой'!$A$8),MATCH("Наименование",'С закупкой'!$A$8:$Z$8,0)),IF(ISTEXT(INDEX('С закупкой'!$A:$Z,ROW()-ROW($A$8)+ROW('С закупкой'!$A$8),MATCH("№",'С закупкой'!$A$8:$Z$8,0))),INDEX('С закупкой'!$A:$Z,ROW()-ROW($A$8)+ROW('С закупкой'!$A$8),MATCH("№",'С закупкой'!$A$8:$Z$8,0)),""))</f>
        <v/>
      </c>
      <c r="D58" s="49">
        <f>IF(INDEX('С закупкой'!$A:$Z,ROW()-ROW($A$8)+ROW('С закупкой'!$A$8),MATCH("Бренд",'С закупкой'!$A$8:$Z$8,0))="","",INDEX('С закупкой'!$A:$Z,ROW()-ROW($A$8)+ROW('С закупкой'!$A$8),MATCH("Бренд",'С закупкой'!$A$8:$Z$8,0)))</f>
        <v/>
      </c>
      <c r="E58" s="50">
        <f>IF(INDEX('С закупкой'!$A:$Z,ROW()-ROW($A$8)+ROW('С закупкой'!$A$8),MATCH("Артикул",'С закупкой'!$A$8:$Z$8,0))="","",INDEX('С закупкой'!$A:$Z,ROW()-ROW($A$8)+ROW('С закупкой'!$A$8),MATCH("Артикул",'С закупкой'!$A$8:$Z$8,0)))</f>
        <v/>
      </c>
      <c r="F58" s="49">
        <f>IF(INDEX('С закупкой'!$A:$Z,ROW()-ROW($A$8)+ROW('С закупкой'!$A$8),MATCH("Комната",'С закупкой'!$A$8:$Z$8,0))="","",INDEX('С закупкой'!$A:$Z,ROW()-ROW($A$8)+ROW('С закупкой'!$A$8),MATCH("Комната",'С закупкой'!$A$8:$Z$8,0)))</f>
        <v/>
      </c>
      <c r="G58" s="51">
        <f>IF(INDEX('С закупкой'!$A:$Z,ROW()-ROW($A$8)+ROW('С закупкой'!$A$8),MATCH("Кол-во",'С закупкой'!$A$8:$Z$8,0))="","",INDEX('С закупкой'!$A:$Z,ROW()-ROW($A$8)+ROW('С закупкой'!$A$8),MATCH("Кол-во",'С закупкой'!$A$8:$Z$8,0)))</f>
        <v/>
      </c>
      <c r="H58" s="52">
        <f>IF(INDEX('С закупкой'!$A:$Z,ROW()-ROW($A$8)+ROW('С закупкой'!$A$8),MATCH("Ед.",'С закупкой'!$A$8:$Z$8,0))="","",INDEX('С закупкой'!$A:$Z,ROW()-ROW($A$8)+ROW('С закупкой'!$A$8),MATCH("Ед.",'С закупкой'!$A$8:$Z$8,0)))</f>
        <v/>
      </c>
      <c r="I58" s="53">
        <f>IF(INDEX('С закупкой'!$A:$Z,ROW()-ROW($A$8)+ROW('С закупкой'!$A$8),MATCH("Клиенту за ед.",'С закупкой'!$A$8:$Z$8,0))="","",INDEX('С закупкой'!$A:$Z,ROW()-ROW($A$8)+ROW('С закупкой'!$A$8),MATCH("Клиенту за ед.",'С закупкой'!$A$8:$Z$8,0)))</f>
        <v/>
      </c>
      <c r="J58" s="54">
        <f>IF(LEFT($C58,6)="Итого:",SUM(J$8:J57)-2*SUMIF($C$8:$C57,"Итого:*",J$8:J57),IF($C58="ИТОГО ПО ПРОЕКТУ",SUM(J$8:J57)-SUMIF($C$8:$C57,"Итого:*",J$8:J57),IF(INDEX('С закупкой'!$A:$Z,ROW()-ROW($A$8)+ROW('С закупкой'!$A$8),MATCH("Сумма клиенту",'С закупкой'!$A$8:$Z$8,0))="","",INDEX('С закупкой'!$A:$Z,ROW()-ROW($A$8)+ROW('С закупкой'!$A$8),MATCH("Сумма клиенту",'С закупкой'!$A$8:$Z$8,0)))))</f>
        <v/>
      </c>
      <c r="K58" s="50">
        <f>IF(INDEX('С закупкой'!$A:$Z,ROW()-ROW($A$8)+ROW('С закупкой'!$A$8),MATCH("Поставка",'С закупкой'!$A$8:$Z$8,0))="","",INDEX('С закупкой'!$A:$Z,ROW()-ROW($A$8)+ROW('С закупкой'!$A$8),MATCH("Поставка",'С закупкой'!$A$8:$Z$8,0)))</f>
        <v/>
      </c>
      <c r="L58" s="50">
        <f>IF(INDEX('С закупкой'!$A:$Z,ROW()-ROW($A$8)+ROW('С закупкой'!$A$8),MATCH("Примечание",'С закупкой'!$A$8:$Z$8,0))="","",INDEX('С закупкой'!$A:$Z,ROW()-ROW($A$8)+ROW('С закупкой'!$A$8),MATCH("Примечание",'С закупкой'!$A$8:$Z$8,0)))</f>
        <v/>
      </c>
    </row>
    <row r="59" ht="36" customHeight="1">
      <c r="A59" s="47">
        <f>IF(ISNA(MATCH("№",'С закупкой'!$A$8:$Z$8,0)),"!",IF(ISNUMBER(INDEX('С закупкой'!$A:$Z,ROW()-ROW($A$8)+ROW('С закупкой'!$A$8),MATCH("№",'С закупкой'!$A$8:$Z$8,0))),INDEX('С закупкой'!$A:$Z,ROW()-ROW($A$8)+ROW('С закупкой'!$A$8),MATCH("№",'С закупкой'!$A$8:$Z$8,0)),""))</f>
        <v/>
      </c>
      <c r="B59" s="48">
        <f>IF(ISBLANK(INDEX('С закупкой'!$A:$Z,ROW()-ROW($A$8)+ROW('С закупкой'!$A$8),MATCH("Фото",'С закупкой'!$A$8:$Z$8,0))),"",INDEX('С закупкой'!$A:$Z,ROW()-ROW($A$8)+ROW('С закупкой'!$A$8),MATCH("Фото",'С закупкой'!$A$8:$Z$8,0)))</f>
        <v/>
      </c>
      <c r="C59" s="49">
        <f>IF(INDEX('С закупкой'!$A:$Z,ROW()-ROW($A$8)+ROW('С закупкой'!$A$8),MATCH("Наименование",'С закупкой'!$A$8:$Z$8,0))&lt;&gt;"",INDEX('С закупкой'!$A:$Z,ROW()-ROW($A$8)+ROW('С закупкой'!$A$8),MATCH("Наименование",'С закупкой'!$A$8:$Z$8,0)),IF(ISTEXT(INDEX('С закупкой'!$A:$Z,ROW()-ROW($A$8)+ROW('С закупкой'!$A$8),MATCH("№",'С закупкой'!$A$8:$Z$8,0))),INDEX('С закупкой'!$A:$Z,ROW()-ROW($A$8)+ROW('С закупкой'!$A$8),MATCH("№",'С закупкой'!$A$8:$Z$8,0)),""))</f>
        <v/>
      </c>
      <c r="D59" s="49">
        <f>IF(INDEX('С закупкой'!$A:$Z,ROW()-ROW($A$8)+ROW('С закупкой'!$A$8),MATCH("Бренд",'С закупкой'!$A$8:$Z$8,0))="","",INDEX('С закупкой'!$A:$Z,ROW()-ROW($A$8)+ROW('С закупкой'!$A$8),MATCH("Бренд",'С закупкой'!$A$8:$Z$8,0)))</f>
        <v/>
      </c>
      <c r="E59" s="50">
        <f>IF(INDEX('С закупкой'!$A:$Z,ROW()-ROW($A$8)+ROW('С закупкой'!$A$8),MATCH("Артикул",'С закупкой'!$A$8:$Z$8,0))="","",INDEX('С закупкой'!$A:$Z,ROW()-ROW($A$8)+ROW('С закупкой'!$A$8),MATCH("Артикул",'С закупкой'!$A$8:$Z$8,0)))</f>
        <v/>
      </c>
      <c r="F59" s="49">
        <f>IF(INDEX('С закупкой'!$A:$Z,ROW()-ROW($A$8)+ROW('С закупкой'!$A$8),MATCH("Комната",'С закупкой'!$A$8:$Z$8,0))="","",INDEX('С закупкой'!$A:$Z,ROW()-ROW($A$8)+ROW('С закупкой'!$A$8),MATCH("Комната",'С закупкой'!$A$8:$Z$8,0)))</f>
        <v/>
      </c>
      <c r="G59" s="51">
        <f>IF(INDEX('С закупкой'!$A:$Z,ROW()-ROW($A$8)+ROW('С закупкой'!$A$8),MATCH("Кол-во",'С закупкой'!$A$8:$Z$8,0))="","",INDEX('С закупкой'!$A:$Z,ROW()-ROW($A$8)+ROW('С закупкой'!$A$8),MATCH("Кол-во",'С закупкой'!$A$8:$Z$8,0)))</f>
        <v/>
      </c>
      <c r="H59" s="52">
        <f>IF(INDEX('С закупкой'!$A:$Z,ROW()-ROW($A$8)+ROW('С закупкой'!$A$8),MATCH("Ед.",'С закупкой'!$A$8:$Z$8,0))="","",INDEX('С закупкой'!$A:$Z,ROW()-ROW($A$8)+ROW('С закупкой'!$A$8),MATCH("Ед.",'С закупкой'!$A$8:$Z$8,0)))</f>
        <v/>
      </c>
      <c r="I59" s="53">
        <f>IF(INDEX('С закупкой'!$A:$Z,ROW()-ROW($A$8)+ROW('С закупкой'!$A$8),MATCH("Клиенту за ед.",'С закупкой'!$A$8:$Z$8,0))="","",INDEX('С закупкой'!$A:$Z,ROW()-ROW($A$8)+ROW('С закупкой'!$A$8),MATCH("Клиенту за ед.",'С закупкой'!$A$8:$Z$8,0)))</f>
        <v/>
      </c>
      <c r="J59" s="54">
        <f>IF(LEFT($C59,6)="Итого:",SUM(J$8:J58)-2*SUMIF($C$8:$C58,"Итого:*",J$8:J58),IF($C59="ИТОГО ПО ПРОЕКТУ",SUM(J$8:J58)-SUMIF($C$8:$C58,"Итого:*",J$8:J58),IF(INDEX('С закупкой'!$A:$Z,ROW()-ROW($A$8)+ROW('С закупкой'!$A$8),MATCH("Сумма клиенту",'С закупкой'!$A$8:$Z$8,0))="","",INDEX('С закупкой'!$A:$Z,ROW()-ROW($A$8)+ROW('С закупкой'!$A$8),MATCH("Сумма клиенту",'С закупкой'!$A$8:$Z$8,0)))))</f>
        <v/>
      </c>
      <c r="K59" s="50">
        <f>IF(INDEX('С закупкой'!$A:$Z,ROW()-ROW($A$8)+ROW('С закупкой'!$A$8),MATCH("Поставка",'С закупкой'!$A$8:$Z$8,0))="","",INDEX('С закупкой'!$A:$Z,ROW()-ROW($A$8)+ROW('С закупкой'!$A$8),MATCH("Поставка",'С закупкой'!$A$8:$Z$8,0)))</f>
        <v/>
      </c>
      <c r="L59" s="50">
        <f>IF(INDEX('С закупкой'!$A:$Z,ROW()-ROW($A$8)+ROW('С закупкой'!$A$8),MATCH("Примечание",'С закупкой'!$A$8:$Z$8,0))="","",INDEX('С закупкой'!$A:$Z,ROW()-ROW($A$8)+ROW('С закупкой'!$A$8),MATCH("Примечание",'С закупкой'!$A$8:$Z$8,0)))</f>
        <v/>
      </c>
    </row>
    <row r="60" ht="36" customHeight="1">
      <c r="A60" s="47">
        <f>IF(ISNA(MATCH("№",'С закупкой'!$A$8:$Z$8,0)),"!",IF(ISNUMBER(INDEX('С закупкой'!$A:$Z,ROW()-ROW($A$8)+ROW('С закупкой'!$A$8),MATCH("№",'С закупкой'!$A$8:$Z$8,0))),INDEX('С закупкой'!$A:$Z,ROW()-ROW($A$8)+ROW('С закупкой'!$A$8),MATCH("№",'С закупкой'!$A$8:$Z$8,0)),""))</f>
        <v/>
      </c>
      <c r="B60" s="48">
        <f>IF(ISBLANK(INDEX('С закупкой'!$A:$Z,ROW()-ROW($A$8)+ROW('С закупкой'!$A$8),MATCH("Фото",'С закупкой'!$A$8:$Z$8,0))),"",INDEX('С закупкой'!$A:$Z,ROW()-ROW($A$8)+ROW('С закупкой'!$A$8),MATCH("Фото",'С закупкой'!$A$8:$Z$8,0)))</f>
        <v/>
      </c>
      <c r="C60" s="49">
        <f>IF(INDEX('С закупкой'!$A:$Z,ROW()-ROW($A$8)+ROW('С закупкой'!$A$8),MATCH("Наименование",'С закупкой'!$A$8:$Z$8,0))&lt;&gt;"",INDEX('С закупкой'!$A:$Z,ROW()-ROW($A$8)+ROW('С закупкой'!$A$8),MATCH("Наименование",'С закупкой'!$A$8:$Z$8,0)),IF(ISTEXT(INDEX('С закупкой'!$A:$Z,ROW()-ROW($A$8)+ROW('С закупкой'!$A$8),MATCH("№",'С закупкой'!$A$8:$Z$8,0))),INDEX('С закупкой'!$A:$Z,ROW()-ROW($A$8)+ROW('С закупкой'!$A$8),MATCH("№",'С закупкой'!$A$8:$Z$8,0)),""))</f>
        <v/>
      </c>
      <c r="D60" s="49">
        <f>IF(INDEX('С закупкой'!$A:$Z,ROW()-ROW($A$8)+ROW('С закупкой'!$A$8),MATCH("Бренд",'С закупкой'!$A$8:$Z$8,0))="","",INDEX('С закупкой'!$A:$Z,ROW()-ROW($A$8)+ROW('С закупкой'!$A$8),MATCH("Бренд",'С закупкой'!$A$8:$Z$8,0)))</f>
        <v/>
      </c>
      <c r="E60" s="50">
        <f>IF(INDEX('С закупкой'!$A:$Z,ROW()-ROW($A$8)+ROW('С закупкой'!$A$8),MATCH("Артикул",'С закупкой'!$A$8:$Z$8,0))="","",INDEX('С закупкой'!$A:$Z,ROW()-ROW($A$8)+ROW('С закупкой'!$A$8),MATCH("Артикул",'С закупкой'!$A$8:$Z$8,0)))</f>
        <v/>
      </c>
      <c r="F60" s="49">
        <f>IF(INDEX('С закупкой'!$A:$Z,ROW()-ROW($A$8)+ROW('С закупкой'!$A$8),MATCH("Комната",'С закупкой'!$A$8:$Z$8,0))="","",INDEX('С закупкой'!$A:$Z,ROW()-ROW($A$8)+ROW('С закупкой'!$A$8),MATCH("Комната",'С закупкой'!$A$8:$Z$8,0)))</f>
        <v/>
      </c>
      <c r="G60" s="51">
        <f>IF(INDEX('С закупкой'!$A:$Z,ROW()-ROW($A$8)+ROW('С закупкой'!$A$8),MATCH("Кол-во",'С закупкой'!$A$8:$Z$8,0))="","",INDEX('С закупкой'!$A:$Z,ROW()-ROW($A$8)+ROW('С закупкой'!$A$8),MATCH("Кол-во",'С закупкой'!$A$8:$Z$8,0)))</f>
        <v/>
      </c>
      <c r="H60" s="52">
        <f>IF(INDEX('С закупкой'!$A:$Z,ROW()-ROW($A$8)+ROW('С закупкой'!$A$8),MATCH("Ед.",'С закупкой'!$A$8:$Z$8,0))="","",INDEX('С закупкой'!$A:$Z,ROW()-ROW($A$8)+ROW('С закупкой'!$A$8),MATCH("Ед.",'С закупкой'!$A$8:$Z$8,0)))</f>
        <v/>
      </c>
      <c r="I60" s="53">
        <f>IF(INDEX('С закупкой'!$A:$Z,ROW()-ROW($A$8)+ROW('С закупкой'!$A$8),MATCH("Клиенту за ед.",'С закупкой'!$A$8:$Z$8,0))="","",INDEX('С закупкой'!$A:$Z,ROW()-ROW($A$8)+ROW('С закупкой'!$A$8),MATCH("Клиенту за ед.",'С закупкой'!$A$8:$Z$8,0)))</f>
        <v/>
      </c>
      <c r="J60" s="54">
        <f>IF(LEFT($C60,6)="Итого:",SUM(J$8:J59)-2*SUMIF($C$8:$C59,"Итого:*",J$8:J59),IF($C60="ИТОГО ПО ПРОЕКТУ",SUM(J$8:J59)-SUMIF($C$8:$C59,"Итого:*",J$8:J59),IF(INDEX('С закупкой'!$A:$Z,ROW()-ROW($A$8)+ROW('С закупкой'!$A$8),MATCH("Сумма клиенту",'С закупкой'!$A$8:$Z$8,0))="","",INDEX('С закупкой'!$A:$Z,ROW()-ROW($A$8)+ROW('С закупкой'!$A$8),MATCH("Сумма клиенту",'С закупкой'!$A$8:$Z$8,0)))))</f>
        <v/>
      </c>
      <c r="K60" s="50">
        <f>IF(INDEX('С закупкой'!$A:$Z,ROW()-ROW($A$8)+ROW('С закупкой'!$A$8),MATCH("Поставка",'С закупкой'!$A$8:$Z$8,0))="","",INDEX('С закупкой'!$A:$Z,ROW()-ROW($A$8)+ROW('С закупкой'!$A$8),MATCH("Поставка",'С закупкой'!$A$8:$Z$8,0)))</f>
        <v/>
      </c>
      <c r="L60" s="50">
        <f>IF(INDEX('С закупкой'!$A:$Z,ROW()-ROW($A$8)+ROW('С закупкой'!$A$8),MATCH("Примечание",'С закупкой'!$A$8:$Z$8,0))="","",INDEX('С закупкой'!$A:$Z,ROW()-ROW($A$8)+ROW('С закупкой'!$A$8),MATCH("Примечание",'С закупкой'!$A$8:$Z$8,0)))</f>
        <v/>
      </c>
    </row>
    <row r="61" ht="36" customHeight="1">
      <c r="A61" s="47">
        <f>IF(ISNA(MATCH("№",'С закупкой'!$A$8:$Z$8,0)),"!",IF(ISNUMBER(INDEX('С закупкой'!$A:$Z,ROW()-ROW($A$8)+ROW('С закупкой'!$A$8),MATCH("№",'С закупкой'!$A$8:$Z$8,0))),INDEX('С закупкой'!$A:$Z,ROW()-ROW($A$8)+ROW('С закупкой'!$A$8),MATCH("№",'С закупкой'!$A$8:$Z$8,0)),""))</f>
        <v/>
      </c>
      <c r="B61" s="48">
        <f>IF(ISBLANK(INDEX('С закупкой'!$A:$Z,ROW()-ROW($A$8)+ROW('С закупкой'!$A$8),MATCH("Фото",'С закупкой'!$A$8:$Z$8,0))),"",INDEX('С закупкой'!$A:$Z,ROW()-ROW($A$8)+ROW('С закупкой'!$A$8),MATCH("Фото",'С закупкой'!$A$8:$Z$8,0)))</f>
        <v/>
      </c>
      <c r="C61" s="49">
        <f>IF(INDEX('С закупкой'!$A:$Z,ROW()-ROW($A$8)+ROW('С закупкой'!$A$8),MATCH("Наименование",'С закупкой'!$A$8:$Z$8,0))&lt;&gt;"",INDEX('С закупкой'!$A:$Z,ROW()-ROW($A$8)+ROW('С закупкой'!$A$8),MATCH("Наименование",'С закупкой'!$A$8:$Z$8,0)),IF(ISTEXT(INDEX('С закупкой'!$A:$Z,ROW()-ROW($A$8)+ROW('С закупкой'!$A$8),MATCH("№",'С закупкой'!$A$8:$Z$8,0))),INDEX('С закупкой'!$A:$Z,ROW()-ROW($A$8)+ROW('С закупкой'!$A$8),MATCH("№",'С закупкой'!$A$8:$Z$8,0)),""))</f>
        <v/>
      </c>
      <c r="D61" s="49">
        <f>IF(INDEX('С закупкой'!$A:$Z,ROW()-ROW($A$8)+ROW('С закупкой'!$A$8),MATCH("Бренд",'С закупкой'!$A$8:$Z$8,0))="","",INDEX('С закупкой'!$A:$Z,ROW()-ROW($A$8)+ROW('С закупкой'!$A$8),MATCH("Бренд",'С закупкой'!$A$8:$Z$8,0)))</f>
        <v/>
      </c>
      <c r="E61" s="50">
        <f>IF(INDEX('С закупкой'!$A:$Z,ROW()-ROW($A$8)+ROW('С закупкой'!$A$8),MATCH("Артикул",'С закупкой'!$A$8:$Z$8,0))="","",INDEX('С закупкой'!$A:$Z,ROW()-ROW($A$8)+ROW('С закупкой'!$A$8),MATCH("Артикул",'С закупкой'!$A$8:$Z$8,0)))</f>
        <v/>
      </c>
      <c r="F61" s="49">
        <f>IF(INDEX('С закупкой'!$A:$Z,ROW()-ROW($A$8)+ROW('С закупкой'!$A$8),MATCH("Комната",'С закупкой'!$A$8:$Z$8,0))="","",INDEX('С закупкой'!$A:$Z,ROW()-ROW($A$8)+ROW('С закупкой'!$A$8),MATCH("Комната",'С закупкой'!$A$8:$Z$8,0)))</f>
        <v/>
      </c>
      <c r="G61" s="51">
        <f>IF(INDEX('С закупкой'!$A:$Z,ROW()-ROW($A$8)+ROW('С закупкой'!$A$8),MATCH("Кол-во",'С закупкой'!$A$8:$Z$8,0))="","",INDEX('С закупкой'!$A:$Z,ROW()-ROW($A$8)+ROW('С закупкой'!$A$8),MATCH("Кол-во",'С закупкой'!$A$8:$Z$8,0)))</f>
        <v/>
      </c>
      <c r="H61" s="52">
        <f>IF(INDEX('С закупкой'!$A:$Z,ROW()-ROW($A$8)+ROW('С закупкой'!$A$8),MATCH("Ед.",'С закупкой'!$A$8:$Z$8,0))="","",INDEX('С закупкой'!$A:$Z,ROW()-ROW($A$8)+ROW('С закупкой'!$A$8),MATCH("Ед.",'С закупкой'!$A$8:$Z$8,0)))</f>
        <v/>
      </c>
      <c r="I61" s="53">
        <f>IF(INDEX('С закупкой'!$A:$Z,ROW()-ROW($A$8)+ROW('С закупкой'!$A$8),MATCH("Клиенту за ед.",'С закупкой'!$A$8:$Z$8,0))="","",INDEX('С закупкой'!$A:$Z,ROW()-ROW($A$8)+ROW('С закупкой'!$A$8),MATCH("Клиенту за ед.",'С закупкой'!$A$8:$Z$8,0)))</f>
        <v/>
      </c>
      <c r="J61" s="54">
        <f>IF(LEFT($C61,6)="Итого:",SUM(J$8:J60)-2*SUMIF($C$8:$C60,"Итого:*",J$8:J60),IF($C61="ИТОГО ПО ПРОЕКТУ",SUM(J$8:J60)-SUMIF($C$8:$C60,"Итого:*",J$8:J60),IF(INDEX('С закупкой'!$A:$Z,ROW()-ROW($A$8)+ROW('С закупкой'!$A$8),MATCH("Сумма клиенту",'С закупкой'!$A$8:$Z$8,0))="","",INDEX('С закупкой'!$A:$Z,ROW()-ROW($A$8)+ROW('С закупкой'!$A$8),MATCH("Сумма клиенту",'С закупкой'!$A$8:$Z$8,0)))))</f>
        <v/>
      </c>
      <c r="K61" s="50">
        <f>IF(INDEX('С закупкой'!$A:$Z,ROW()-ROW($A$8)+ROW('С закупкой'!$A$8),MATCH("Поставка",'С закупкой'!$A$8:$Z$8,0))="","",INDEX('С закупкой'!$A:$Z,ROW()-ROW($A$8)+ROW('С закупкой'!$A$8),MATCH("Поставка",'С закупкой'!$A$8:$Z$8,0)))</f>
        <v/>
      </c>
      <c r="L61" s="50">
        <f>IF(INDEX('С закупкой'!$A:$Z,ROW()-ROW($A$8)+ROW('С закупкой'!$A$8),MATCH("Примечание",'С закупкой'!$A$8:$Z$8,0))="","",INDEX('С закупкой'!$A:$Z,ROW()-ROW($A$8)+ROW('С закупкой'!$A$8),MATCH("Примечание",'С закупкой'!$A$8:$Z$8,0)))</f>
        <v/>
      </c>
    </row>
    <row r="62" ht="36" customHeight="1">
      <c r="A62" s="47">
        <f>IF(ISNA(MATCH("№",'С закупкой'!$A$8:$Z$8,0)),"!",IF(ISNUMBER(INDEX('С закупкой'!$A:$Z,ROW()-ROW($A$8)+ROW('С закупкой'!$A$8),MATCH("№",'С закупкой'!$A$8:$Z$8,0))),INDEX('С закупкой'!$A:$Z,ROW()-ROW($A$8)+ROW('С закупкой'!$A$8),MATCH("№",'С закупкой'!$A$8:$Z$8,0)),""))</f>
        <v/>
      </c>
      <c r="B62" s="48">
        <f>IF(ISBLANK(INDEX('С закупкой'!$A:$Z,ROW()-ROW($A$8)+ROW('С закупкой'!$A$8),MATCH("Фото",'С закупкой'!$A$8:$Z$8,0))),"",INDEX('С закупкой'!$A:$Z,ROW()-ROW($A$8)+ROW('С закупкой'!$A$8),MATCH("Фото",'С закупкой'!$A$8:$Z$8,0)))</f>
        <v/>
      </c>
      <c r="C62" s="49">
        <f>IF(INDEX('С закупкой'!$A:$Z,ROW()-ROW($A$8)+ROW('С закупкой'!$A$8),MATCH("Наименование",'С закупкой'!$A$8:$Z$8,0))&lt;&gt;"",INDEX('С закупкой'!$A:$Z,ROW()-ROW($A$8)+ROW('С закупкой'!$A$8),MATCH("Наименование",'С закупкой'!$A$8:$Z$8,0)),IF(ISTEXT(INDEX('С закупкой'!$A:$Z,ROW()-ROW($A$8)+ROW('С закупкой'!$A$8),MATCH("№",'С закупкой'!$A$8:$Z$8,0))),INDEX('С закупкой'!$A:$Z,ROW()-ROW($A$8)+ROW('С закупкой'!$A$8),MATCH("№",'С закупкой'!$A$8:$Z$8,0)),""))</f>
        <v/>
      </c>
      <c r="D62" s="49">
        <f>IF(INDEX('С закупкой'!$A:$Z,ROW()-ROW($A$8)+ROW('С закупкой'!$A$8),MATCH("Бренд",'С закупкой'!$A$8:$Z$8,0))="","",INDEX('С закупкой'!$A:$Z,ROW()-ROW($A$8)+ROW('С закупкой'!$A$8),MATCH("Бренд",'С закупкой'!$A$8:$Z$8,0)))</f>
        <v/>
      </c>
      <c r="E62" s="50">
        <f>IF(INDEX('С закупкой'!$A:$Z,ROW()-ROW($A$8)+ROW('С закупкой'!$A$8),MATCH("Артикул",'С закупкой'!$A$8:$Z$8,0))="","",INDEX('С закупкой'!$A:$Z,ROW()-ROW($A$8)+ROW('С закупкой'!$A$8),MATCH("Артикул",'С закупкой'!$A$8:$Z$8,0)))</f>
        <v/>
      </c>
      <c r="F62" s="49">
        <f>IF(INDEX('С закупкой'!$A:$Z,ROW()-ROW($A$8)+ROW('С закупкой'!$A$8),MATCH("Комната",'С закупкой'!$A$8:$Z$8,0))="","",INDEX('С закупкой'!$A:$Z,ROW()-ROW($A$8)+ROW('С закупкой'!$A$8),MATCH("Комната",'С закупкой'!$A$8:$Z$8,0)))</f>
        <v/>
      </c>
      <c r="G62" s="51">
        <f>IF(INDEX('С закупкой'!$A:$Z,ROW()-ROW($A$8)+ROW('С закупкой'!$A$8),MATCH("Кол-во",'С закупкой'!$A$8:$Z$8,0))="","",INDEX('С закупкой'!$A:$Z,ROW()-ROW($A$8)+ROW('С закупкой'!$A$8),MATCH("Кол-во",'С закупкой'!$A$8:$Z$8,0)))</f>
        <v/>
      </c>
      <c r="H62" s="52">
        <f>IF(INDEX('С закупкой'!$A:$Z,ROW()-ROW($A$8)+ROW('С закупкой'!$A$8),MATCH("Ед.",'С закупкой'!$A$8:$Z$8,0))="","",INDEX('С закупкой'!$A:$Z,ROW()-ROW($A$8)+ROW('С закупкой'!$A$8),MATCH("Ед.",'С закупкой'!$A$8:$Z$8,0)))</f>
        <v/>
      </c>
      <c r="I62" s="53">
        <f>IF(INDEX('С закупкой'!$A:$Z,ROW()-ROW($A$8)+ROW('С закупкой'!$A$8),MATCH("Клиенту за ед.",'С закупкой'!$A$8:$Z$8,0))="","",INDEX('С закупкой'!$A:$Z,ROW()-ROW($A$8)+ROW('С закупкой'!$A$8),MATCH("Клиенту за ед.",'С закупкой'!$A$8:$Z$8,0)))</f>
        <v/>
      </c>
      <c r="J62" s="54">
        <f>IF(LEFT($C62,6)="Итого:",SUM(J$8:J61)-2*SUMIF($C$8:$C61,"Итого:*",J$8:J61),IF($C62="ИТОГО ПО ПРОЕКТУ",SUM(J$8:J61)-SUMIF($C$8:$C61,"Итого:*",J$8:J61),IF(INDEX('С закупкой'!$A:$Z,ROW()-ROW($A$8)+ROW('С закупкой'!$A$8),MATCH("Сумма клиенту",'С закупкой'!$A$8:$Z$8,0))="","",INDEX('С закупкой'!$A:$Z,ROW()-ROW($A$8)+ROW('С закупкой'!$A$8),MATCH("Сумма клиенту",'С закупкой'!$A$8:$Z$8,0)))))</f>
        <v/>
      </c>
      <c r="K62" s="50">
        <f>IF(INDEX('С закупкой'!$A:$Z,ROW()-ROW($A$8)+ROW('С закупкой'!$A$8),MATCH("Поставка",'С закупкой'!$A$8:$Z$8,0))="","",INDEX('С закупкой'!$A:$Z,ROW()-ROW($A$8)+ROW('С закупкой'!$A$8),MATCH("Поставка",'С закупкой'!$A$8:$Z$8,0)))</f>
        <v/>
      </c>
      <c r="L62" s="50">
        <f>IF(INDEX('С закупкой'!$A:$Z,ROW()-ROW($A$8)+ROW('С закупкой'!$A$8),MATCH("Примечание",'С закупкой'!$A$8:$Z$8,0))="","",INDEX('С закупкой'!$A:$Z,ROW()-ROW($A$8)+ROW('С закупкой'!$A$8),MATCH("Примечание",'С закупкой'!$A$8:$Z$8,0)))</f>
        <v/>
      </c>
    </row>
    <row r="63" ht="36" customHeight="1">
      <c r="A63" s="47">
        <f>IF(ISNA(MATCH("№",'С закупкой'!$A$8:$Z$8,0)),"!",IF(ISNUMBER(INDEX('С закупкой'!$A:$Z,ROW()-ROW($A$8)+ROW('С закупкой'!$A$8),MATCH("№",'С закупкой'!$A$8:$Z$8,0))),INDEX('С закупкой'!$A:$Z,ROW()-ROW($A$8)+ROW('С закупкой'!$A$8),MATCH("№",'С закупкой'!$A$8:$Z$8,0)),""))</f>
        <v/>
      </c>
      <c r="B63" s="48">
        <f>IF(ISBLANK(INDEX('С закупкой'!$A:$Z,ROW()-ROW($A$8)+ROW('С закупкой'!$A$8),MATCH("Фото",'С закупкой'!$A$8:$Z$8,0))),"",INDEX('С закупкой'!$A:$Z,ROW()-ROW($A$8)+ROW('С закупкой'!$A$8),MATCH("Фото",'С закупкой'!$A$8:$Z$8,0)))</f>
        <v/>
      </c>
      <c r="C63" s="49">
        <f>IF(INDEX('С закупкой'!$A:$Z,ROW()-ROW($A$8)+ROW('С закупкой'!$A$8),MATCH("Наименование",'С закупкой'!$A$8:$Z$8,0))&lt;&gt;"",INDEX('С закупкой'!$A:$Z,ROW()-ROW($A$8)+ROW('С закупкой'!$A$8),MATCH("Наименование",'С закупкой'!$A$8:$Z$8,0)),IF(ISTEXT(INDEX('С закупкой'!$A:$Z,ROW()-ROW($A$8)+ROW('С закупкой'!$A$8),MATCH("№",'С закупкой'!$A$8:$Z$8,0))),INDEX('С закупкой'!$A:$Z,ROW()-ROW($A$8)+ROW('С закупкой'!$A$8),MATCH("№",'С закупкой'!$A$8:$Z$8,0)),""))</f>
        <v/>
      </c>
      <c r="D63" s="49">
        <f>IF(INDEX('С закупкой'!$A:$Z,ROW()-ROW($A$8)+ROW('С закупкой'!$A$8),MATCH("Бренд",'С закупкой'!$A$8:$Z$8,0))="","",INDEX('С закупкой'!$A:$Z,ROW()-ROW($A$8)+ROW('С закупкой'!$A$8),MATCH("Бренд",'С закупкой'!$A$8:$Z$8,0)))</f>
        <v/>
      </c>
      <c r="E63" s="50">
        <f>IF(INDEX('С закупкой'!$A:$Z,ROW()-ROW($A$8)+ROW('С закупкой'!$A$8),MATCH("Артикул",'С закупкой'!$A$8:$Z$8,0))="","",INDEX('С закупкой'!$A:$Z,ROW()-ROW($A$8)+ROW('С закупкой'!$A$8),MATCH("Артикул",'С закупкой'!$A$8:$Z$8,0)))</f>
        <v/>
      </c>
      <c r="F63" s="49">
        <f>IF(INDEX('С закупкой'!$A:$Z,ROW()-ROW($A$8)+ROW('С закупкой'!$A$8),MATCH("Комната",'С закупкой'!$A$8:$Z$8,0))="","",INDEX('С закупкой'!$A:$Z,ROW()-ROW($A$8)+ROW('С закупкой'!$A$8),MATCH("Комната",'С закупкой'!$A$8:$Z$8,0)))</f>
        <v/>
      </c>
      <c r="G63" s="51">
        <f>IF(INDEX('С закупкой'!$A:$Z,ROW()-ROW($A$8)+ROW('С закупкой'!$A$8),MATCH("Кол-во",'С закупкой'!$A$8:$Z$8,0))="","",INDEX('С закупкой'!$A:$Z,ROW()-ROW($A$8)+ROW('С закупкой'!$A$8),MATCH("Кол-во",'С закупкой'!$A$8:$Z$8,0)))</f>
        <v/>
      </c>
      <c r="H63" s="52">
        <f>IF(INDEX('С закупкой'!$A:$Z,ROW()-ROW($A$8)+ROW('С закупкой'!$A$8),MATCH("Ед.",'С закупкой'!$A$8:$Z$8,0))="","",INDEX('С закупкой'!$A:$Z,ROW()-ROW($A$8)+ROW('С закупкой'!$A$8),MATCH("Ед.",'С закупкой'!$A$8:$Z$8,0)))</f>
        <v/>
      </c>
      <c r="I63" s="53">
        <f>IF(INDEX('С закупкой'!$A:$Z,ROW()-ROW($A$8)+ROW('С закупкой'!$A$8),MATCH("Клиенту за ед.",'С закупкой'!$A$8:$Z$8,0))="","",INDEX('С закупкой'!$A:$Z,ROW()-ROW($A$8)+ROW('С закупкой'!$A$8),MATCH("Клиенту за ед.",'С закупкой'!$A$8:$Z$8,0)))</f>
        <v/>
      </c>
      <c r="J63" s="54">
        <f>IF(LEFT($C63,6)="Итого:",SUM(J$8:J62)-2*SUMIF($C$8:$C62,"Итого:*",J$8:J62),IF($C63="ИТОГО ПО ПРОЕКТУ",SUM(J$8:J62)-SUMIF($C$8:$C62,"Итого:*",J$8:J62),IF(INDEX('С закупкой'!$A:$Z,ROW()-ROW($A$8)+ROW('С закупкой'!$A$8),MATCH("Сумма клиенту",'С закупкой'!$A$8:$Z$8,0))="","",INDEX('С закупкой'!$A:$Z,ROW()-ROW($A$8)+ROW('С закупкой'!$A$8),MATCH("Сумма клиенту",'С закупкой'!$A$8:$Z$8,0)))))</f>
        <v/>
      </c>
      <c r="K63" s="50">
        <f>IF(INDEX('С закупкой'!$A:$Z,ROW()-ROW($A$8)+ROW('С закупкой'!$A$8),MATCH("Поставка",'С закупкой'!$A$8:$Z$8,0))="","",INDEX('С закупкой'!$A:$Z,ROW()-ROW($A$8)+ROW('С закупкой'!$A$8),MATCH("Поставка",'С закупкой'!$A$8:$Z$8,0)))</f>
        <v/>
      </c>
      <c r="L63" s="50">
        <f>IF(INDEX('С закупкой'!$A:$Z,ROW()-ROW($A$8)+ROW('С закупкой'!$A$8),MATCH("Примечание",'С закупкой'!$A$8:$Z$8,0))="","",INDEX('С закупкой'!$A:$Z,ROW()-ROW($A$8)+ROW('С закупкой'!$A$8),MATCH("Примечание",'С закупкой'!$A$8:$Z$8,0)))</f>
        <v/>
      </c>
    </row>
    <row r="64" ht="36" customHeight="1">
      <c r="A64" s="47">
        <f>IF(ISNA(MATCH("№",'С закупкой'!$A$8:$Z$8,0)),"!",IF(ISNUMBER(INDEX('С закупкой'!$A:$Z,ROW()-ROW($A$8)+ROW('С закупкой'!$A$8),MATCH("№",'С закупкой'!$A$8:$Z$8,0))),INDEX('С закупкой'!$A:$Z,ROW()-ROW($A$8)+ROW('С закупкой'!$A$8),MATCH("№",'С закупкой'!$A$8:$Z$8,0)),""))</f>
        <v/>
      </c>
      <c r="B64" s="48">
        <f>IF(ISBLANK(INDEX('С закупкой'!$A:$Z,ROW()-ROW($A$8)+ROW('С закупкой'!$A$8),MATCH("Фото",'С закупкой'!$A$8:$Z$8,0))),"",INDEX('С закупкой'!$A:$Z,ROW()-ROW($A$8)+ROW('С закупкой'!$A$8),MATCH("Фото",'С закупкой'!$A$8:$Z$8,0)))</f>
        <v/>
      </c>
      <c r="C64" s="49">
        <f>IF(INDEX('С закупкой'!$A:$Z,ROW()-ROW($A$8)+ROW('С закупкой'!$A$8),MATCH("Наименование",'С закупкой'!$A$8:$Z$8,0))&lt;&gt;"",INDEX('С закупкой'!$A:$Z,ROW()-ROW($A$8)+ROW('С закупкой'!$A$8),MATCH("Наименование",'С закупкой'!$A$8:$Z$8,0)),IF(ISTEXT(INDEX('С закупкой'!$A:$Z,ROW()-ROW($A$8)+ROW('С закупкой'!$A$8),MATCH("№",'С закупкой'!$A$8:$Z$8,0))),INDEX('С закупкой'!$A:$Z,ROW()-ROW($A$8)+ROW('С закупкой'!$A$8),MATCH("№",'С закупкой'!$A$8:$Z$8,0)),""))</f>
        <v/>
      </c>
      <c r="D64" s="49">
        <f>IF(INDEX('С закупкой'!$A:$Z,ROW()-ROW($A$8)+ROW('С закупкой'!$A$8),MATCH("Бренд",'С закупкой'!$A$8:$Z$8,0))="","",INDEX('С закупкой'!$A:$Z,ROW()-ROW($A$8)+ROW('С закупкой'!$A$8),MATCH("Бренд",'С закупкой'!$A$8:$Z$8,0)))</f>
        <v/>
      </c>
      <c r="E64" s="50">
        <f>IF(INDEX('С закупкой'!$A:$Z,ROW()-ROW($A$8)+ROW('С закупкой'!$A$8),MATCH("Артикул",'С закупкой'!$A$8:$Z$8,0))="","",INDEX('С закупкой'!$A:$Z,ROW()-ROW($A$8)+ROW('С закупкой'!$A$8),MATCH("Артикул",'С закупкой'!$A$8:$Z$8,0)))</f>
        <v/>
      </c>
      <c r="F64" s="49">
        <f>IF(INDEX('С закупкой'!$A:$Z,ROW()-ROW($A$8)+ROW('С закупкой'!$A$8),MATCH("Комната",'С закупкой'!$A$8:$Z$8,0))="","",INDEX('С закупкой'!$A:$Z,ROW()-ROW($A$8)+ROW('С закупкой'!$A$8),MATCH("Комната",'С закупкой'!$A$8:$Z$8,0)))</f>
        <v/>
      </c>
      <c r="G64" s="51">
        <f>IF(INDEX('С закупкой'!$A:$Z,ROW()-ROW($A$8)+ROW('С закупкой'!$A$8),MATCH("Кол-во",'С закупкой'!$A$8:$Z$8,0))="","",INDEX('С закупкой'!$A:$Z,ROW()-ROW($A$8)+ROW('С закупкой'!$A$8),MATCH("Кол-во",'С закупкой'!$A$8:$Z$8,0)))</f>
        <v/>
      </c>
      <c r="H64" s="52">
        <f>IF(INDEX('С закупкой'!$A:$Z,ROW()-ROW($A$8)+ROW('С закупкой'!$A$8),MATCH("Ед.",'С закупкой'!$A$8:$Z$8,0))="","",INDEX('С закупкой'!$A:$Z,ROW()-ROW($A$8)+ROW('С закупкой'!$A$8),MATCH("Ед.",'С закупкой'!$A$8:$Z$8,0)))</f>
        <v/>
      </c>
      <c r="I64" s="53">
        <f>IF(INDEX('С закупкой'!$A:$Z,ROW()-ROW($A$8)+ROW('С закупкой'!$A$8),MATCH("Клиенту за ед.",'С закупкой'!$A$8:$Z$8,0))="","",INDEX('С закупкой'!$A:$Z,ROW()-ROW($A$8)+ROW('С закупкой'!$A$8),MATCH("Клиенту за ед.",'С закупкой'!$A$8:$Z$8,0)))</f>
        <v/>
      </c>
      <c r="J64" s="54">
        <f>IF(LEFT($C64,6)="Итого:",SUM(J$8:J63)-2*SUMIF($C$8:$C63,"Итого:*",J$8:J63),IF($C64="ИТОГО ПО ПРОЕКТУ",SUM(J$8:J63)-SUMIF($C$8:$C63,"Итого:*",J$8:J63),IF(INDEX('С закупкой'!$A:$Z,ROW()-ROW($A$8)+ROW('С закупкой'!$A$8),MATCH("Сумма клиенту",'С закупкой'!$A$8:$Z$8,0))="","",INDEX('С закупкой'!$A:$Z,ROW()-ROW($A$8)+ROW('С закупкой'!$A$8),MATCH("Сумма клиенту",'С закупкой'!$A$8:$Z$8,0)))))</f>
        <v/>
      </c>
      <c r="K64" s="50">
        <f>IF(INDEX('С закупкой'!$A:$Z,ROW()-ROW($A$8)+ROW('С закупкой'!$A$8),MATCH("Поставка",'С закупкой'!$A$8:$Z$8,0))="","",INDEX('С закупкой'!$A:$Z,ROW()-ROW($A$8)+ROW('С закупкой'!$A$8),MATCH("Поставка",'С закупкой'!$A$8:$Z$8,0)))</f>
        <v/>
      </c>
      <c r="L64" s="50">
        <f>IF(INDEX('С закупкой'!$A:$Z,ROW()-ROW($A$8)+ROW('С закупкой'!$A$8),MATCH("Примечание",'С закупкой'!$A$8:$Z$8,0))="","",INDEX('С закупкой'!$A:$Z,ROW()-ROW($A$8)+ROW('С закупкой'!$A$8),MATCH("Примечание",'С закупкой'!$A$8:$Z$8,0)))</f>
        <v/>
      </c>
    </row>
    <row r="65" ht="36" customHeight="1">
      <c r="A65" s="47">
        <f>IF(ISNA(MATCH("№",'С закупкой'!$A$8:$Z$8,0)),"!",IF(ISNUMBER(INDEX('С закупкой'!$A:$Z,ROW()-ROW($A$8)+ROW('С закупкой'!$A$8),MATCH("№",'С закупкой'!$A$8:$Z$8,0))),INDEX('С закупкой'!$A:$Z,ROW()-ROW($A$8)+ROW('С закупкой'!$A$8),MATCH("№",'С закупкой'!$A$8:$Z$8,0)),""))</f>
        <v/>
      </c>
      <c r="B65" s="48">
        <f>IF(ISBLANK(INDEX('С закупкой'!$A:$Z,ROW()-ROW($A$8)+ROW('С закупкой'!$A$8),MATCH("Фото",'С закупкой'!$A$8:$Z$8,0))),"",INDEX('С закупкой'!$A:$Z,ROW()-ROW($A$8)+ROW('С закупкой'!$A$8),MATCH("Фото",'С закупкой'!$A$8:$Z$8,0)))</f>
        <v/>
      </c>
      <c r="C65" s="49">
        <f>IF(INDEX('С закупкой'!$A:$Z,ROW()-ROW($A$8)+ROW('С закупкой'!$A$8),MATCH("Наименование",'С закупкой'!$A$8:$Z$8,0))&lt;&gt;"",INDEX('С закупкой'!$A:$Z,ROW()-ROW($A$8)+ROW('С закупкой'!$A$8),MATCH("Наименование",'С закупкой'!$A$8:$Z$8,0)),IF(ISTEXT(INDEX('С закупкой'!$A:$Z,ROW()-ROW($A$8)+ROW('С закупкой'!$A$8),MATCH("№",'С закупкой'!$A$8:$Z$8,0))),INDEX('С закупкой'!$A:$Z,ROW()-ROW($A$8)+ROW('С закупкой'!$A$8),MATCH("№",'С закупкой'!$A$8:$Z$8,0)),""))</f>
        <v/>
      </c>
      <c r="D65" s="49">
        <f>IF(INDEX('С закупкой'!$A:$Z,ROW()-ROW($A$8)+ROW('С закупкой'!$A$8),MATCH("Бренд",'С закупкой'!$A$8:$Z$8,0))="","",INDEX('С закупкой'!$A:$Z,ROW()-ROW($A$8)+ROW('С закупкой'!$A$8),MATCH("Бренд",'С закупкой'!$A$8:$Z$8,0)))</f>
        <v/>
      </c>
      <c r="E65" s="50">
        <f>IF(INDEX('С закупкой'!$A:$Z,ROW()-ROW($A$8)+ROW('С закупкой'!$A$8),MATCH("Артикул",'С закупкой'!$A$8:$Z$8,0))="","",INDEX('С закупкой'!$A:$Z,ROW()-ROW($A$8)+ROW('С закупкой'!$A$8),MATCH("Артикул",'С закупкой'!$A$8:$Z$8,0)))</f>
        <v/>
      </c>
      <c r="F65" s="49">
        <f>IF(INDEX('С закупкой'!$A:$Z,ROW()-ROW($A$8)+ROW('С закупкой'!$A$8),MATCH("Комната",'С закупкой'!$A$8:$Z$8,0))="","",INDEX('С закупкой'!$A:$Z,ROW()-ROW($A$8)+ROW('С закупкой'!$A$8),MATCH("Комната",'С закупкой'!$A$8:$Z$8,0)))</f>
        <v/>
      </c>
      <c r="G65" s="51">
        <f>IF(INDEX('С закупкой'!$A:$Z,ROW()-ROW($A$8)+ROW('С закупкой'!$A$8),MATCH("Кол-во",'С закупкой'!$A$8:$Z$8,0))="","",INDEX('С закупкой'!$A:$Z,ROW()-ROW($A$8)+ROW('С закупкой'!$A$8),MATCH("Кол-во",'С закупкой'!$A$8:$Z$8,0)))</f>
        <v/>
      </c>
      <c r="H65" s="52">
        <f>IF(INDEX('С закупкой'!$A:$Z,ROW()-ROW($A$8)+ROW('С закупкой'!$A$8),MATCH("Ед.",'С закупкой'!$A$8:$Z$8,0))="","",INDEX('С закупкой'!$A:$Z,ROW()-ROW($A$8)+ROW('С закупкой'!$A$8),MATCH("Ед.",'С закупкой'!$A$8:$Z$8,0)))</f>
        <v/>
      </c>
      <c r="I65" s="53">
        <f>IF(INDEX('С закупкой'!$A:$Z,ROW()-ROW($A$8)+ROW('С закупкой'!$A$8),MATCH("Клиенту за ед.",'С закупкой'!$A$8:$Z$8,0))="","",INDEX('С закупкой'!$A:$Z,ROW()-ROW($A$8)+ROW('С закупкой'!$A$8),MATCH("Клиенту за ед.",'С закупкой'!$A$8:$Z$8,0)))</f>
        <v/>
      </c>
      <c r="J65" s="54">
        <f>IF(LEFT($C65,6)="Итого:",SUM(J$8:J64)-2*SUMIF($C$8:$C64,"Итого:*",J$8:J64),IF($C65="ИТОГО ПО ПРОЕКТУ",SUM(J$8:J64)-SUMIF($C$8:$C64,"Итого:*",J$8:J64),IF(INDEX('С закупкой'!$A:$Z,ROW()-ROW($A$8)+ROW('С закупкой'!$A$8),MATCH("Сумма клиенту",'С закупкой'!$A$8:$Z$8,0))="","",INDEX('С закупкой'!$A:$Z,ROW()-ROW($A$8)+ROW('С закупкой'!$A$8),MATCH("Сумма клиенту",'С закупкой'!$A$8:$Z$8,0)))))</f>
        <v/>
      </c>
      <c r="K65" s="50">
        <f>IF(INDEX('С закупкой'!$A:$Z,ROW()-ROW($A$8)+ROW('С закупкой'!$A$8),MATCH("Поставка",'С закупкой'!$A$8:$Z$8,0))="","",INDEX('С закупкой'!$A:$Z,ROW()-ROW($A$8)+ROW('С закупкой'!$A$8),MATCH("Поставка",'С закупкой'!$A$8:$Z$8,0)))</f>
        <v/>
      </c>
      <c r="L65" s="50">
        <f>IF(INDEX('С закупкой'!$A:$Z,ROW()-ROW($A$8)+ROW('С закупкой'!$A$8),MATCH("Примечание",'С закупкой'!$A$8:$Z$8,0))="","",INDEX('С закупкой'!$A:$Z,ROW()-ROW($A$8)+ROW('С закупкой'!$A$8),MATCH("Примечание",'С закупкой'!$A$8:$Z$8,0)))</f>
        <v/>
      </c>
    </row>
    <row r="66" ht="36" customHeight="1">
      <c r="A66" s="47">
        <f>IF(ISNA(MATCH("№",'С закупкой'!$A$8:$Z$8,0)),"!",IF(ISNUMBER(INDEX('С закупкой'!$A:$Z,ROW()-ROW($A$8)+ROW('С закупкой'!$A$8),MATCH("№",'С закупкой'!$A$8:$Z$8,0))),INDEX('С закупкой'!$A:$Z,ROW()-ROW($A$8)+ROW('С закупкой'!$A$8),MATCH("№",'С закупкой'!$A$8:$Z$8,0)),""))</f>
        <v/>
      </c>
      <c r="B66" s="48">
        <f>IF(ISBLANK(INDEX('С закупкой'!$A:$Z,ROW()-ROW($A$8)+ROW('С закупкой'!$A$8),MATCH("Фото",'С закупкой'!$A$8:$Z$8,0))),"",INDEX('С закупкой'!$A:$Z,ROW()-ROW($A$8)+ROW('С закупкой'!$A$8),MATCH("Фото",'С закупкой'!$A$8:$Z$8,0)))</f>
        <v/>
      </c>
      <c r="C66" s="49">
        <f>IF(INDEX('С закупкой'!$A:$Z,ROW()-ROW($A$8)+ROW('С закупкой'!$A$8),MATCH("Наименование",'С закупкой'!$A$8:$Z$8,0))&lt;&gt;"",INDEX('С закупкой'!$A:$Z,ROW()-ROW($A$8)+ROW('С закупкой'!$A$8),MATCH("Наименование",'С закупкой'!$A$8:$Z$8,0)),IF(ISTEXT(INDEX('С закупкой'!$A:$Z,ROW()-ROW($A$8)+ROW('С закупкой'!$A$8),MATCH("№",'С закупкой'!$A$8:$Z$8,0))),INDEX('С закупкой'!$A:$Z,ROW()-ROW($A$8)+ROW('С закупкой'!$A$8),MATCH("№",'С закупкой'!$A$8:$Z$8,0)),""))</f>
        <v/>
      </c>
      <c r="D66" s="49">
        <f>IF(INDEX('С закупкой'!$A:$Z,ROW()-ROW($A$8)+ROW('С закупкой'!$A$8),MATCH("Бренд",'С закупкой'!$A$8:$Z$8,0))="","",INDEX('С закупкой'!$A:$Z,ROW()-ROW($A$8)+ROW('С закупкой'!$A$8),MATCH("Бренд",'С закупкой'!$A$8:$Z$8,0)))</f>
        <v/>
      </c>
      <c r="E66" s="50">
        <f>IF(INDEX('С закупкой'!$A:$Z,ROW()-ROW($A$8)+ROW('С закупкой'!$A$8),MATCH("Артикул",'С закупкой'!$A$8:$Z$8,0))="","",INDEX('С закупкой'!$A:$Z,ROW()-ROW($A$8)+ROW('С закупкой'!$A$8),MATCH("Артикул",'С закупкой'!$A$8:$Z$8,0)))</f>
        <v/>
      </c>
      <c r="F66" s="49">
        <f>IF(INDEX('С закупкой'!$A:$Z,ROW()-ROW($A$8)+ROW('С закупкой'!$A$8),MATCH("Комната",'С закупкой'!$A$8:$Z$8,0))="","",INDEX('С закупкой'!$A:$Z,ROW()-ROW($A$8)+ROW('С закупкой'!$A$8),MATCH("Комната",'С закупкой'!$A$8:$Z$8,0)))</f>
        <v/>
      </c>
      <c r="G66" s="51">
        <f>IF(INDEX('С закупкой'!$A:$Z,ROW()-ROW($A$8)+ROW('С закупкой'!$A$8),MATCH("Кол-во",'С закупкой'!$A$8:$Z$8,0))="","",INDEX('С закупкой'!$A:$Z,ROW()-ROW($A$8)+ROW('С закупкой'!$A$8),MATCH("Кол-во",'С закупкой'!$A$8:$Z$8,0)))</f>
        <v/>
      </c>
      <c r="H66" s="52">
        <f>IF(INDEX('С закупкой'!$A:$Z,ROW()-ROW($A$8)+ROW('С закупкой'!$A$8),MATCH("Ед.",'С закупкой'!$A$8:$Z$8,0))="","",INDEX('С закупкой'!$A:$Z,ROW()-ROW($A$8)+ROW('С закупкой'!$A$8),MATCH("Ед.",'С закупкой'!$A$8:$Z$8,0)))</f>
        <v/>
      </c>
      <c r="I66" s="53">
        <f>IF(INDEX('С закупкой'!$A:$Z,ROW()-ROW($A$8)+ROW('С закупкой'!$A$8),MATCH("Клиенту за ед.",'С закупкой'!$A$8:$Z$8,0))="","",INDEX('С закупкой'!$A:$Z,ROW()-ROW($A$8)+ROW('С закупкой'!$A$8),MATCH("Клиенту за ед.",'С закупкой'!$A$8:$Z$8,0)))</f>
        <v/>
      </c>
      <c r="J66" s="54">
        <f>IF(LEFT($C66,6)="Итого:",SUM(J$8:J65)-2*SUMIF($C$8:$C65,"Итого:*",J$8:J65),IF($C66="ИТОГО ПО ПРОЕКТУ",SUM(J$8:J65)-SUMIF($C$8:$C65,"Итого:*",J$8:J65),IF(INDEX('С закупкой'!$A:$Z,ROW()-ROW($A$8)+ROW('С закупкой'!$A$8),MATCH("Сумма клиенту",'С закупкой'!$A$8:$Z$8,0))="","",INDEX('С закупкой'!$A:$Z,ROW()-ROW($A$8)+ROW('С закупкой'!$A$8),MATCH("Сумма клиенту",'С закупкой'!$A$8:$Z$8,0)))))</f>
        <v/>
      </c>
      <c r="K66" s="50">
        <f>IF(INDEX('С закупкой'!$A:$Z,ROW()-ROW($A$8)+ROW('С закупкой'!$A$8),MATCH("Поставка",'С закупкой'!$A$8:$Z$8,0))="","",INDEX('С закупкой'!$A:$Z,ROW()-ROW($A$8)+ROW('С закупкой'!$A$8),MATCH("Поставка",'С закупкой'!$A$8:$Z$8,0)))</f>
        <v/>
      </c>
      <c r="L66" s="50">
        <f>IF(INDEX('С закупкой'!$A:$Z,ROW()-ROW($A$8)+ROW('С закупкой'!$A$8),MATCH("Примечание",'С закупкой'!$A$8:$Z$8,0))="","",INDEX('С закупкой'!$A:$Z,ROW()-ROW($A$8)+ROW('С закупкой'!$A$8),MATCH("Примечание",'С закупкой'!$A$8:$Z$8,0)))</f>
        <v/>
      </c>
    </row>
    <row r="67" ht="36" customHeight="1">
      <c r="A67" s="47">
        <f>IF(ISNA(MATCH("№",'С закупкой'!$A$8:$Z$8,0)),"!",IF(ISNUMBER(INDEX('С закупкой'!$A:$Z,ROW()-ROW($A$8)+ROW('С закупкой'!$A$8),MATCH("№",'С закупкой'!$A$8:$Z$8,0))),INDEX('С закупкой'!$A:$Z,ROW()-ROW($A$8)+ROW('С закупкой'!$A$8),MATCH("№",'С закупкой'!$A$8:$Z$8,0)),""))</f>
        <v/>
      </c>
      <c r="B67" s="48">
        <f>IF(ISBLANK(INDEX('С закупкой'!$A:$Z,ROW()-ROW($A$8)+ROW('С закупкой'!$A$8),MATCH("Фото",'С закупкой'!$A$8:$Z$8,0))),"",INDEX('С закупкой'!$A:$Z,ROW()-ROW($A$8)+ROW('С закупкой'!$A$8),MATCH("Фото",'С закупкой'!$A$8:$Z$8,0)))</f>
        <v/>
      </c>
      <c r="C67" s="49">
        <f>IF(INDEX('С закупкой'!$A:$Z,ROW()-ROW($A$8)+ROW('С закупкой'!$A$8),MATCH("Наименование",'С закупкой'!$A$8:$Z$8,0))&lt;&gt;"",INDEX('С закупкой'!$A:$Z,ROW()-ROW($A$8)+ROW('С закупкой'!$A$8),MATCH("Наименование",'С закупкой'!$A$8:$Z$8,0)),IF(ISTEXT(INDEX('С закупкой'!$A:$Z,ROW()-ROW($A$8)+ROW('С закупкой'!$A$8),MATCH("№",'С закупкой'!$A$8:$Z$8,0))),INDEX('С закупкой'!$A:$Z,ROW()-ROW($A$8)+ROW('С закупкой'!$A$8),MATCH("№",'С закупкой'!$A$8:$Z$8,0)),""))</f>
        <v/>
      </c>
      <c r="D67" s="49">
        <f>IF(INDEX('С закупкой'!$A:$Z,ROW()-ROW($A$8)+ROW('С закупкой'!$A$8),MATCH("Бренд",'С закупкой'!$A$8:$Z$8,0))="","",INDEX('С закупкой'!$A:$Z,ROW()-ROW($A$8)+ROW('С закупкой'!$A$8),MATCH("Бренд",'С закупкой'!$A$8:$Z$8,0)))</f>
        <v/>
      </c>
      <c r="E67" s="50">
        <f>IF(INDEX('С закупкой'!$A:$Z,ROW()-ROW($A$8)+ROW('С закупкой'!$A$8),MATCH("Артикул",'С закупкой'!$A$8:$Z$8,0))="","",INDEX('С закупкой'!$A:$Z,ROW()-ROW($A$8)+ROW('С закупкой'!$A$8),MATCH("Артикул",'С закупкой'!$A$8:$Z$8,0)))</f>
        <v/>
      </c>
      <c r="F67" s="49">
        <f>IF(INDEX('С закупкой'!$A:$Z,ROW()-ROW($A$8)+ROW('С закупкой'!$A$8),MATCH("Комната",'С закупкой'!$A$8:$Z$8,0))="","",INDEX('С закупкой'!$A:$Z,ROW()-ROW($A$8)+ROW('С закупкой'!$A$8),MATCH("Комната",'С закупкой'!$A$8:$Z$8,0)))</f>
        <v/>
      </c>
      <c r="G67" s="51">
        <f>IF(INDEX('С закупкой'!$A:$Z,ROW()-ROW($A$8)+ROW('С закупкой'!$A$8),MATCH("Кол-во",'С закупкой'!$A$8:$Z$8,0))="","",INDEX('С закупкой'!$A:$Z,ROW()-ROW($A$8)+ROW('С закупкой'!$A$8),MATCH("Кол-во",'С закупкой'!$A$8:$Z$8,0)))</f>
        <v/>
      </c>
      <c r="H67" s="52">
        <f>IF(INDEX('С закупкой'!$A:$Z,ROW()-ROW($A$8)+ROW('С закупкой'!$A$8),MATCH("Ед.",'С закупкой'!$A$8:$Z$8,0))="","",INDEX('С закупкой'!$A:$Z,ROW()-ROW($A$8)+ROW('С закупкой'!$A$8),MATCH("Ед.",'С закупкой'!$A$8:$Z$8,0)))</f>
        <v/>
      </c>
      <c r="I67" s="53">
        <f>IF(INDEX('С закупкой'!$A:$Z,ROW()-ROW($A$8)+ROW('С закупкой'!$A$8),MATCH("Клиенту за ед.",'С закупкой'!$A$8:$Z$8,0))="","",INDEX('С закупкой'!$A:$Z,ROW()-ROW($A$8)+ROW('С закупкой'!$A$8),MATCH("Клиенту за ед.",'С закупкой'!$A$8:$Z$8,0)))</f>
        <v/>
      </c>
      <c r="J67" s="54">
        <f>IF(LEFT($C67,6)="Итого:",SUM(J$8:J66)-2*SUMIF($C$8:$C66,"Итого:*",J$8:J66),IF($C67="ИТОГО ПО ПРОЕКТУ",SUM(J$8:J66)-SUMIF($C$8:$C66,"Итого:*",J$8:J66),IF(INDEX('С закупкой'!$A:$Z,ROW()-ROW($A$8)+ROW('С закупкой'!$A$8),MATCH("Сумма клиенту",'С закупкой'!$A$8:$Z$8,0))="","",INDEX('С закупкой'!$A:$Z,ROW()-ROW($A$8)+ROW('С закупкой'!$A$8),MATCH("Сумма клиенту",'С закупкой'!$A$8:$Z$8,0)))))</f>
        <v/>
      </c>
      <c r="K67" s="50">
        <f>IF(INDEX('С закупкой'!$A:$Z,ROW()-ROW($A$8)+ROW('С закупкой'!$A$8),MATCH("Поставка",'С закупкой'!$A$8:$Z$8,0))="","",INDEX('С закупкой'!$A:$Z,ROW()-ROW($A$8)+ROW('С закупкой'!$A$8),MATCH("Поставка",'С закупкой'!$A$8:$Z$8,0)))</f>
        <v/>
      </c>
      <c r="L67" s="50">
        <f>IF(INDEX('С закупкой'!$A:$Z,ROW()-ROW($A$8)+ROW('С закупкой'!$A$8),MATCH("Примечание",'С закупкой'!$A$8:$Z$8,0))="","",INDEX('С закупкой'!$A:$Z,ROW()-ROW($A$8)+ROW('С закупкой'!$A$8),MATCH("Примечание",'С закупкой'!$A$8:$Z$8,0)))</f>
        <v/>
      </c>
    </row>
    <row r="68" ht="36" customHeight="1">
      <c r="A68" s="47">
        <f>IF(ISNA(MATCH("№",'С закупкой'!$A$8:$Z$8,0)),"!",IF(ISNUMBER(INDEX('С закупкой'!$A:$Z,ROW()-ROW($A$8)+ROW('С закупкой'!$A$8),MATCH("№",'С закупкой'!$A$8:$Z$8,0))),INDEX('С закупкой'!$A:$Z,ROW()-ROW($A$8)+ROW('С закупкой'!$A$8),MATCH("№",'С закупкой'!$A$8:$Z$8,0)),""))</f>
        <v/>
      </c>
      <c r="B68" s="48">
        <f>IF(ISBLANK(INDEX('С закупкой'!$A:$Z,ROW()-ROW($A$8)+ROW('С закупкой'!$A$8),MATCH("Фото",'С закупкой'!$A$8:$Z$8,0))),"",INDEX('С закупкой'!$A:$Z,ROW()-ROW($A$8)+ROW('С закупкой'!$A$8),MATCH("Фото",'С закупкой'!$A$8:$Z$8,0)))</f>
        <v/>
      </c>
      <c r="C68" s="49">
        <f>IF(INDEX('С закупкой'!$A:$Z,ROW()-ROW($A$8)+ROW('С закупкой'!$A$8),MATCH("Наименование",'С закупкой'!$A$8:$Z$8,0))&lt;&gt;"",INDEX('С закупкой'!$A:$Z,ROW()-ROW($A$8)+ROW('С закупкой'!$A$8),MATCH("Наименование",'С закупкой'!$A$8:$Z$8,0)),IF(ISTEXT(INDEX('С закупкой'!$A:$Z,ROW()-ROW($A$8)+ROW('С закупкой'!$A$8),MATCH("№",'С закупкой'!$A$8:$Z$8,0))),INDEX('С закупкой'!$A:$Z,ROW()-ROW($A$8)+ROW('С закупкой'!$A$8),MATCH("№",'С закупкой'!$A$8:$Z$8,0)),""))</f>
        <v/>
      </c>
      <c r="D68" s="49">
        <f>IF(INDEX('С закупкой'!$A:$Z,ROW()-ROW($A$8)+ROW('С закупкой'!$A$8),MATCH("Бренд",'С закупкой'!$A$8:$Z$8,0))="","",INDEX('С закупкой'!$A:$Z,ROW()-ROW($A$8)+ROW('С закупкой'!$A$8),MATCH("Бренд",'С закупкой'!$A$8:$Z$8,0)))</f>
        <v/>
      </c>
      <c r="E68" s="50">
        <f>IF(INDEX('С закупкой'!$A:$Z,ROW()-ROW($A$8)+ROW('С закупкой'!$A$8),MATCH("Артикул",'С закупкой'!$A$8:$Z$8,0))="","",INDEX('С закупкой'!$A:$Z,ROW()-ROW($A$8)+ROW('С закупкой'!$A$8),MATCH("Артикул",'С закупкой'!$A$8:$Z$8,0)))</f>
        <v/>
      </c>
      <c r="F68" s="49">
        <f>IF(INDEX('С закупкой'!$A:$Z,ROW()-ROW($A$8)+ROW('С закупкой'!$A$8),MATCH("Комната",'С закупкой'!$A$8:$Z$8,0))="","",INDEX('С закупкой'!$A:$Z,ROW()-ROW($A$8)+ROW('С закупкой'!$A$8),MATCH("Комната",'С закупкой'!$A$8:$Z$8,0)))</f>
        <v/>
      </c>
      <c r="G68" s="51">
        <f>IF(INDEX('С закупкой'!$A:$Z,ROW()-ROW($A$8)+ROW('С закупкой'!$A$8),MATCH("Кол-во",'С закупкой'!$A$8:$Z$8,0))="","",INDEX('С закупкой'!$A:$Z,ROW()-ROW($A$8)+ROW('С закупкой'!$A$8),MATCH("Кол-во",'С закупкой'!$A$8:$Z$8,0)))</f>
        <v/>
      </c>
      <c r="H68" s="52">
        <f>IF(INDEX('С закупкой'!$A:$Z,ROW()-ROW($A$8)+ROW('С закупкой'!$A$8),MATCH("Ед.",'С закупкой'!$A$8:$Z$8,0))="","",INDEX('С закупкой'!$A:$Z,ROW()-ROW($A$8)+ROW('С закупкой'!$A$8),MATCH("Ед.",'С закупкой'!$A$8:$Z$8,0)))</f>
        <v/>
      </c>
      <c r="I68" s="53">
        <f>IF(INDEX('С закупкой'!$A:$Z,ROW()-ROW($A$8)+ROW('С закупкой'!$A$8),MATCH("Клиенту за ед.",'С закупкой'!$A$8:$Z$8,0))="","",INDEX('С закупкой'!$A:$Z,ROW()-ROW($A$8)+ROW('С закупкой'!$A$8),MATCH("Клиенту за ед.",'С закупкой'!$A$8:$Z$8,0)))</f>
        <v/>
      </c>
      <c r="J68" s="54">
        <f>IF(LEFT($C68,6)="Итого:",SUM(J$8:J67)-2*SUMIF($C$8:$C67,"Итого:*",J$8:J67),IF($C68="ИТОГО ПО ПРОЕКТУ",SUM(J$8:J67)-SUMIF($C$8:$C67,"Итого:*",J$8:J67),IF(INDEX('С закупкой'!$A:$Z,ROW()-ROW($A$8)+ROW('С закупкой'!$A$8),MATCH("Сумма клиенту",'С закупкой'!$A$8:$Z$8,0))="","",INDEX('С закупкой'!$A:$Z,ROW()-ROW($A$8)+ROW('С закупкой'!$A$8),MATCH("Сумма клиенту",'С закупкой'!$A$8:$Z$8,0)))))</f>
        <v/>
      </c>
      <c r="K68" s="50">
        <f>IF(INDEX('С закупкой'!$A:$Z,ROW()-ROW($A$8)+ROW('С закупкой'!$A$8),MATCH("Поставка",'С закупкой'!$A$8:$Z$8,0))="","",INDEX('С закупкой'!$A:$Z,ROW()-ROW($A$8)+ROW('С закупкой'!$A$8),MATCH("Поставка",'С закупкой'!$A$8:$Z$8,0)))</f>
        <v/>
      </c>
      <c r="L68" s="50">
        <f>IF(INDEX('С закупкой'!$A:$Z,ROW()-ROW($A$8)+ROW('С закупкой'!$A$8),MATCH("Примечание",'С закупкой'!$A$8:$Z$8,0))="","",INDEX('С закупкой'!$A:$Z,ROW()-ROW($A$8)+ROW('С закупкой'!$A$8),MATCH("Примечание",'С закупкой'!$A$8:$Z$8,0)))</f>
        <v/>
      </c>
    </row>
    <row r="69" ht="36" customHeight="1">
      <c r="A69" s="47">
        <f>IF(ISNA(MATCH("№",'С закупкой'!$A$8:$Z$8,0)),"!",IF(ISNUMBER(INDEX('С закупкой'!$A:$Z,ROW()-ROW($A$8)+ROW('С закупкой'!$A$8),MATCH("№",'С закупкой'!$A$8:$Z$8,0))),INDEX('С закупкой'!$A:$Z,ROW()-ROW($A$8)+ROW('С закупкой'!$A$8),MATCH("№",'С закупкой'!$A$8:$Z$8,0)),""))</f>
        <v/>
      </c>
      <c r="B69" s="48">
        <f>IF(ISBLANK(INDEX('С закупкой'!$A:$Z,ROW()-ROW($A$8)+ROW('С закупкой'!$A$8),MATCH("Фото",'С закупкой'!$A$8:$Z$8,0))),"",INDEX('С закупкой'!$A:$Z,ROW()-ROW($A$8)+ROW('С закупкой'!$A$8),MATCH("Фото",'С закупкой'!$A$8:$Z$8,0)))</f>
        <v/>
      </c>
      <c r="C69" s="49">
        <f>IF(INDEX('С закупкой'!$A:$Z,ROW()-ROW($A$8)+ROW('С закупкой'!$A$8),MATCH("Наименование",'С закупкой'!$A$8:$Z$8,0))&lt;&gt;"",INDEX('С закупкой'!$A:$Z,ROW()-ROW($A$8)+ROW('С закупкой'!$A$8),MATCH("Наименование",'С закупкой'!$A$8:$Z$8,0)),IF(ISTEXT(INDEX('С закупкой'!$A:$Z,ROW()-ROW($A$8)+ROW('С закупкой'!$A$8),MATCH("№",'С закупкой'!$A$8:$Z$8,0))),INDEX('С закупкой'!$A:$Z,ROW()-ROW($A$8)+ROW('С закупкой'!$A$8),MATCH("№",'С закупкой'!$A$8:$Z$8,0)),""))</f>
        <v/>
      </c>
      <c r="D69" s="49">
        <f>IF(INDEX('С закупкой'!$A:$Z,ROW()-ROW($A$8)+ROW('С закупкой'!$A$8),MATCH("Бренд",'С закупкой'!$A$8:$Z$8,0))="","",INDEX('С закупкой'!$A:$Z,ROW()-ROW($A$8)+ROW('С закупкой'!$A$8),MATCH("Бренд",'С закупкой'!$A$8:$Z$8,0)))</f>
        <v/>
      </c>
      <c r="E69" s="50">
        <f>IF(INDEX('С закупкой'!$A:$Z,ROW()-ROW($A$8)+ROW('С закупкой'!$A$8),MATCH("Артикул",'С закупкой'!$A$8:$Z$8,0))="","",INDEX('С закупкой'!$A:$Z,ROW()-ROW($A$8)+ROW('С закупкой'!$A$8),MATCH("Артикул",'С закупкой'!$A$8:$Z$8,0)))</f>
        <v/>
      </c>
      <c r="F69" s="49">
        <f>IF(INDEX('С закупкой'!$A:$Z,ROW()-ROW($A$8)+ROW('С закупкой'!$A$8),MATCH("Комната",'С закупкой'!$A$8:$Z$8,0))="","",INDEX('С закупкой'!$A:$Z,ROW()-ROW($A$8)+ROW('С закупкой'!$A$8),MATCH("Комната",'С закупкой'!$A$8:$Z$8,0)))</f>
        <v/>
      </c>
      <c r="G69" s="51">
        <f>IF(INDEX('С закупкой'!$A:$Z,ROW()-ROW($A$8)+ROW('С закупкой'!$A$8),MATCH("Кол-во",'С закупкой'!$A$8:$Z$8,0))="","",INDEX('С закупкой'!$A:$Z,ROW()-ROW($A$8)+ROW('С закупкой'!$A$8),MATCH("Кол-во",'С закупкой'!$A$8:$Z$8,0)))</f>
        <v/>
      </c>
      <c r="H69" s="52">
        <f>IF(INDEX('С закупкой'!$A:$Z,ROW()-ROW($A$8)+ROW('С закупкой'!$A$8),MATCH("Ед.",'С закупкой'!$A$8:$Z$8,0))="","",INDEX('С закупкой'!$A:$Z,ROW()-ROW($A$8)+ROW('С закупкой'!$A$8),MATCH("Ед.",'С закупкой'!$A$8:$Z$8,0)))</f>
        <v/>
      </c>
      <c r="I69" s="53">
        <f>IF(INDEX('С закупкой'!$A:$Z,ROW()-ROW($A$8)+ROW('С закупкой'!$A$8),MATCH("Клиенту за ед.",'С закупкой'!$A$8:$Z$8,0))="","",INDEX('С закупкой'!$A:$Z,ROW()-ROW($A$8)+ROW('С закупкой'!$A$8),MATCH("Клиенту за ед.",'С закупкой'!$A$8:$Z$8,0)))</f>
        <v/>
      </c>
      <c r="J69" s="54">
        <f>IF(LEFT($C69,6)="Итого:",SUM(J$8:J68)-2*SUMIF($C$8:$C68,"Итого:*",J$8:J68),IF($C69="ИТОГО ПО ПРОЕКТУ",SUM(J$8:J68)-SUMIF($C$8:$C68,"Итого:*",J$8:J68),IF(INDEX('С закупкой'!$A:$Z,ROW()-ROW($A$8)+ROW('С закупкой'!$A$8),MATCH("Сумма клиенту",'С закупкой'!$A$8:$Z$8,0))="","",INDEX('С закупкой'!$A:$Z,ROW()-ROW($A$8)+ROW('С закупкой'!$A$8),MATCH("Сумма клиенту",'С закупкой'!$A$8:$Z$8,0)))))</f>
        <v/>
      </c>
      <c r="K69" s="50">
        <f>IF(INDEX('С закупкой'!$A:$Z,ROW()-ROW($A$8)+ROW('С закупкой'!$A$8),MATCH("Поставка",'С закупкой'!$A$8:$Z$8,0))="","",INDEX('С закупкой'!$A:$Z,ROW()-ROW($A$8)+ROW('С закупкой'!$A$8),MATCH("Поставка",'С закупкой'!$A$8:$Z$8,0)))</f>
        <v/>
      </c>
      <c r="L69" s="50">
        <f>IF(INDEX('С закупкой'!$A:$Z,ROW()-ROW($A$8)+ROW('С закупкой'!$A$8),MATCH("Примечание",'С закупкой'!$A$8:$Z$8,0))="","",INDEX('С закупкой'!$A:$Z,ROW()-ROW($A$8)+ROW('С закупкой'!$A$8),MATCH("Примечание",'С закупкой'!$A$8:$Z$8,0)))</f>
        <v/>
      </c>
    </row>
    <row r="70" ht="36" customHeight="1">
      <c r="A70" s="47">
        <f>IF(ISNA(MATCH("№",'С закупкой'!$A$8:$Z$8,0)),"!",IF(ISNUMBER(INDEX('С закупкой'!$A:$Z,ROW()-ROW($A$8)+ROW('С закупкой'!$A$8),MATCH("№",'С закупкой'!$A$8:$Z$8,0))),INDEX('С закупкой'!$A:$Z,ROW()-ROW($A$8)+ROW('С закупкой'!$A$8),MATCH("№",'С закупкой'!$A$8:$Z$8,0)),""))</f>
        <v/>
      </c>
      <c r="B70" s="48">
        <f>IF(ISBLANK(INDEX('С закупкой'!$A:$Z,ROW()-ROW($A$8)+ROW('С закупкой'!$A$8),MATCH("Фото",'С закупкой'!$A$8:$Z$8,0))),"",INDEX('С закупкой'!$A:$Z,ROW()-ROW($A$8)+ROW('С закупкой'!$A$8),MATCH("Фото",'С закупкой'!$A$8:$Z$8,0)))</f>
        <v/>
      </c>
      <c r="C70" s="49">
        <f>IF(INDEX('С закупкой'!$A:$Z,ROW()-ROW($A$8)+ROW('С закупкой'!$A$8),MATCH("Наименование",'С закупкой'!$A$8:$Z$8,0))&lt;&gt;"",INDEX('С закупкой'!$A:$Z,ROW()-ROW($A$8)+ROW('С закупкой'!$A$8),MATCH("Наименование",'С закупкой'!$A$8:$Z$8,0)),IF(ISTEXT(INDEX('С закупкой'!$A:$Z,ROW()-ROW($A$8)+ROW('С закупкой'!$A$8),MATCH("№",'С закупкой'!$A$8:$Z$8,0))),INDEX('С закупкой'!$A:$Z,ROW()-ROW($A$8)+ROW('С закупкой'!$A$8),MATCH("№",'С закупкой'!$A$8:$Z$8,0)),""))</f>
        <v/>
      </c>
      <c r="D70" s="49">
        <f>IF(INDEX('С закупкой'!$A:$Z,ROW()-ROW($A$8)+ROW('С закупкой'!$A$8),MATCH("Бренд",'С закупкой'!$A$8:$Z$8,0))="","",INDEX('С закупкой'!$A:$Z,ROW()-ROW($A$8)+ROW('С закупкой'!$A$8),MATCH("Бренд",'С закупкой'!$A$8:$Z$8,0)))</f>
        <v/>
      </c>
      <c r="E70" s="50">
        <f>IF(INDEX('С закупкой'!$A:$Z,ROW()-ROW($A$8)+ROW('С закупкой'!$A$8),MATCH("Артикул",'С закупкой'!$A$8:$Z$8,0))="","",INDEX('С закупкой'!$A:$Z,ROW()-ROW($A$8)+ROW('С закупкой'!$A$8),MATCH("Артикул",'С закупкой'!$A$8:$Z$8,0)))</f>
        <v/>
      </c>
      <c r="F70" s="49">
        <f>IF(INDEX('С закупкой'!$A:$Z,ROW()-ROW($A$8)+ROW('С закупкой'!$A$8),MATCH("Комната",'С закупкой'!$A$8:$Z$8,0))="","",INDEX('С закупкой'!$A:$Z,ROW()-ROW($A$8)+ROW('С закупкой'!$A$8),MATCH("Комната",'С закупкой'!$A$8:$Z$8,0)))</f>
        <v/>
      </c>
      <c r="G70" s="51">
        <f>IF(INDEX('С закупкой'!$A:$Z,ROW()-ROW($A$8)+ROW('С закупкой'!$A$8),MATCH("Кол-во",'С закупкой'!$A$8:$Z$8,0))="","",INDEX('С закупкой'!$A:$Z,ROW()-ROW($A$8)+ROW('С закупкой'!$A$8),MATCH("Кол-во",'С закупкой'!$A$8:$Z$8,0)))</f>
        <v/>
      </c>
      <c r="H70" s="52">
        <f>IF(INDEX('С закупкой'!$A:$Z,ROW()-ROW($A$8)+ROW('С закупкой'!$A$8),MATCH("Ед.",'С закупкой'!$A$8:$Z$8,0))="","",INDEX('С закупкой'!$A:$Z,ROW()-ROW($A$8)+ROW('С закупкой'!$A$8),MATCH("Ед.",'С закупкой'!$A$8:$Z$8,0)))</f>
        <v/>
      </c>
      <c r="I70" s="53">
        <f>IF(INDEX('С закупкой'!$A:$Z,ROW()-ROW($A$8)+ROW('С закупкой'!$A$8),MATCH("Клиенту за ед.",'С закупкой'!$A$8:$Z$8,0))="","",INDEX('С закупкой'!$A:$Z,ROW()-ROW($A$8)+ROW('С закупкой'!$A$8),MATCH("Клиенту за ед.",'С закупкой'!$A$8:$Z$8,0)))</f>
        <v/>
      </c>
      <c r="J70" s="54">
        <f>IF(LEFT($C70,6)="Итого:",SUM(J$8:J69)-2*SUMIF($C$8:$C69,"Итого:*",J$8:J69),IF($C70="ИТОГО ПО ПРОЕКТУ",SUM(J$8:J69)-SUMIF($C$8:$C69,"Итого:*",J$8:J69),IF(INDEX('С закупкой'!$A:$Z,ROW()-ROW($A$8)+ROW('С закупкой'!$A$8),MATCH("Сумма клиенту",'С закупкой'!$A$8:$Z$8,0))="","",INDEX('С закупкой'!$A:$Z,ROW()-ROW($A$8)+ROW('С закупкой'!$A$8),MATCH("Сумма клиенту",'С закупкой'!$A$8:$Z$8,0)))))</f>
        <v/>
      </c>
      <c r="K70" s="50">
        <f>IF(INDEX('С закупкой'!$A:$Z,ROW()-ROW($A$8)+ROW('С закупкой'!$A$8),MATCH("Поставка",'С закупкой'!$A$8:$Z$8,0))="","",INDEX('С закупкой'!$A:$Z,ROW()-ROW($A$8)+ROW('С закупкой'!$A$8),MATCH("Поставка",'С закупкой'!$A$8:$Z$8,0)))</f>
        <v/>
      </c>
      <c r="L70" s="50">
        <f>IF(INDEX('С закупкой'!$A:$Z,ROW()-ROW($A$8)+ROW('С закупкой'!$A$8),MATCH("Примечание",'С закупкой'!$A$8:$Z$8,0))="","",INDEX('С закупкой'!$A:$Z,ROW()-ROW($A$8)+ROW('С закупкой'!$A$8),MATCH("Примечание",'С закупкой'!$A$8:$Z$8,0)))</f>
        <v/>
      </c>
    </row>
    <row r="71" ht="36" customHeight="1">
      <c r="A71" s="47">
        <f>IF(ISNA(MATCH("№",'С закупкой'!$A$8:$Z$8,0)),"!",IF(ISNUMBER(INDEX('С закупкой'!$A:$Z,ROW()-ROW($A$8)+ROW('С закупкой'!$A$8),MATCH("№",'С закупкой'!$A$8:$Z$8,0))),INDEX('С закупкой'!$A:$Z,ROW()-ROW($A$8)+ROW('С закупкой'!$A$8),MATCH("№",'С закупкой'!$A$8:$Z$8,0)),""))</f>
        <v/>
      </c>
      <c r="B71" s="48">
        <f>IF(ISBLANK(INDEX('С закупкой'!$A:$Z,ROW()-ROW($A$8)+ROW('С закупкой'!$A$8),MATCH("Фото",'С закупкой'!$A$8:$Z$8,0))),"",INDEX('С закупкой'!$A:$Z,ROW()-ROW($A$8)+ROW('С закупкой'!$A$8),MATCH("Фото",'С закупкой'!$A$8:$Z$8,0)))</f>
        <v/>
      </c>
      <c r="C71" s="49">
        <f>IF(INDEX('С закупкой'!$A:$Z,ROW()-ROW($A$8)+ROW('С закупкой'!$A$8),MATCH("Наименование",'С закупкой'!$A$8:$Z$8,0))&lt;&gt;"",INDEX('С закупкой'!$A:$Z,ROW()-ROW($A$8)+ROW('С закупкой'!$A$8),MATCH("Наименование",'С закупкой'!$A$8:$Z$8,0)),IF(ISTEXT(INDEX('С закупкой'!$A:$Z,ROW()-ROW($A$8)+ROW('С закупкой'!$A$8),MATCH("№",'С закупкой'!$A$8:$Z$8,0))),INDEX('С закупкой'!$A:$Z,ROW()-ROW($A$8)+ROW('С закупкой'!$A$8),MATCH("№",'С закупкой'!$A$8:$Z$8,0)),""))</f>
        <v/>
      </c>
      <c r="D71" s="49">
        <f>IF(INDEX('С закупкой'!$A:$Z,ROW()-ROW($A$8)+ROW('С закупкой'!$A$8),MATCH("Бренд",'С закупкой'!$A$8:$Z$8,0))="","",INDEX('С закупкой'!$A:$Z,ROW()-ROW($A$8)+ROW('С закупкой'!$A$8),MATCH("Бренд",'С закупкой'!$A$8:$Z$8,0)))</f>
        <v/>
      </c>
      <c r="E71" s="50">
        <f>IF(INDEX('С закупкой'!$A:$Z,ROW()-ROW($A$8)+ROW('С закупкой'!$A$8),MATCH("Артикул",'С закупкой'!$A$8:$Z$8,0))="","",INDEX('С закупкой'!$A:$Z,ROW()-ROW($A$8)+ROW('С закупкой'!$A$8),MATCH("Артикул",'С закупкой'!$A$8:$Z$8,0)))</f>
        <v/>
      </c>
      <c r="F71" s="49">
        <f>IF(INDEX('С закупкой'!$A:$Z,ROW()-ROW($A$8)+ROW('С закупкой'!$A$8),MATCH("Комната",'С закупкой'!$A$8:$Z$8,0))="","",INDEX('С закупкой'!$A:$Z,ROW()-ROW($A$8)+ROW('С закупкой'!$A$8),MATCH("Комната",'С закупкой'!$A$8:$Z$8,0)))</f>
        <v/>
      </c>
      <c r="G71" s="51">
        <f>IF(INDEX('С закупкой'!$A:$Z,ROW()-ROW($A$8)+ROW('С закупкой'!$A$8),MATCH("Кол-во",'С закупкой'!$A$8:$Z$8,0))="","",INDEX('С закупкой'!$A:$Z,ROW()-ROW($A$8)+ROW('С закупкой'!$A$8),MATCH("Кол-во",'С закупкой'!$A$8:$Z$8,0)))</f>
        <v/>
      </c>
      <c r="H71" s="52">
        <f>IF(INDEX('С закупкой'!$A:$Z,ROW()-ROW($A$8)+ROW('С закупкой'!$A$8),MATCH("Ед.",'С закупкой'!$A$8:$Z$8,0))="","",INDEX('С закупкой'!$A:$Z,ROW()-ROW($A$8)+ROW('С закупкой'!$A$8),MATCH("Ед.",'С закупкой'!$A$8:$Z$8,0)))</f>
        <v/>
      </c>
      <c r="I71" s="53">
        <f>IF(INDEX('С закупкой'!$A:$Z,ROW()-ROW($A$8)+ROW('С закупкой'!$A$8),MATCH("Клиенту за ед.",'С закупкой'!$A$8:$Z$8,0))="","",INDEX('С закупкой'!$A:$Z,ROW()-ROW($A$8)+ROW('С закупкой'!$A$8),MATCH("Клиенту за ед.",'С закупкой'!$A$8:$Z$8,0)))</f>
        <v/>
      </c>
      <c r="J71" s="54">
        <f>IF(LEFT($C71,6)="Итого:",SUM(J$8:J70)-2*SUMIF($C$8:$C70,"Итого:*",J$8:J70),IF($C71="ИТОГО ПО ПРОЕКТУ",SUM(J$8:J70)-SUMIF($C$8:$C70,"Итого:*",J$8:J70),IF(INDEX('С закупкой'!$A:$Z,ROW()-ROW($A$8)+ROW('С закупкой'!$A$8),MATCH("Сумма клиенту",'С закупкой'!$A$8:$Z$8,0))="","",INDEX('С закупкой'!$A:$Z,ROW()-ROW($A$8)+ROW('С закупкой'!$A$8),MATCH("Сумма клиенту",'С закупкой'!$A$8:$Z$8,0)))))</f>
        <v/>
      </c>
      <c r="K71" s="50">
        <f>IF(INDEX('С закупкой'!$A:$Z,ROW()-ROW($A$8)+ROW('С закупкой'!$A$8),MATCH("Поставка",'С закупкой'!$A$8:$Z$8,0))="","",INDEX('С закупкой'!$A:$Z,ROW()-ROW($A$8)+ROW('С закупкой'!$A$8),MATCH("Поставка",'С закупкой'!$A$8:$Z$8,0)))</f>
        <v/>
      </c>
      <c r="L71" s="50">
        <f>IF(INDEX('С закупкой'!$A:$Z,ROW()-ROW($A$8)+ROW('С закупкой'!$A$8),MATCH("Примечание",'С закупкой'!$A$8:$Z$8,0))="","",INDEX('С закупкой'!$A:$Z,ROW()-ROW($A$8)+ROW('С закупкой'!$A$8),MATCH("Примечание",'С закупкой'!$A$8:$Z$8,0)))</f>
        <v/>
      </c>
    </row>
    <row r="72" ht="36" customHeight="1">
      <c r="A72" s="47">
        <f>IF(ISNA(MATCH("№",'С закупкой'!$A$8:$Z$8,0)),"!",IF(ISNUMBER(INDEX('С закупкой'!$A:$Z,ROW()-ROW($A$8)+ROW('С закупкой'!$A$8),MATCH("№",'С закупкой'!$A$8:$Z$8,0))),INDEX('С закупкой'!$A:$Z,ROW()-ROW($A$8)+ROW('С закупкой'!$A$8),MATCH("№",'С закупкой'!$A$8:$Z$8,0)),""))</f>
        <v/>
      </c>
      <c r="B72" s="48">
        <f>IF(ISBLANK(INDEX('С закупкой'!$A:$Z,ROW()-ROW($A$8)+ROW('С закупкой'!$A$8),MATCH("Фото",'С закупкой'!$A$8:$Z$8,0))),"",INDEX('С закупкой'!$A:$Z,ROW()-ROW($A$8)+ROW('С закупкой'!$A$8),MATCH("Фото",'С закупкой'!$A$8:$Z$8,0)))</f>
        <v/>
      </c>
      <c r="C72" s="49">
        <f>IF(INDEX('С закупкой'!$A:$Z,ROW()-ROW($A$8)+ROW('С закупкой'!$A$8),MATCH("Наименование",'С закупкой'!$A$8:$Z$8,0))&lt;&gt;"",INDEX('С закупкой'!$A:$Z,ROW()-ROW($A$8)+ROW('С закупкой'!$A$8),MATCH("Наименование",'С закупкой'!$A$8:$Z$8,0)),IF(ISTEXT(INDEX('С закупкой'!$A:$Z,ROW()-ROW($A$8)+ROW('С закупкой'!$A$8),MATCH("№",'С закупкой'!$A$8:$Z$8,0))),INDEX('С закупкой'!$A:$Z,ROW()-ROW($A$8)+ROW('С закупкой'!$A$8),MATCH("№",'С закупкой'!$A$8:$Z$8,0)),""))</f>
        <v/>
      </c>
      <c r="D72" s="49">
        <f>IF(INDEX('С закупкой'!$A:$Z,ROW()-ROW($A$8)+ROW('С закупкой'!$A$8),MATCH("Бренд",'С закупкой'!$A$8:$Z$8,0))="","",INDEX('С закупкой'!$A:$Z,ROW()-ROW($A$8)+ROW('С закупкой'!$A$8),MATCH("Бренд",'С закупкой'!$A$8:$Z$8,0)))</f>
        <v/>
      </c>
      <c r="E72" s="50">
        <f>IF(INDEX('С закупкой'!$A:$Z,ROW()-ROW($A$8)+ROW('С закупкой'!$A$8),MATCH("Артикул",'С закупкой'!$A$8:$Z$8,0))="","",INDEX('С закупкой'!$A:$Z,ROW()-ROW($A$8)+ROW('С закупкой'!$A$8),MATCH("Артикул",'С закупкой'!$A$8:$Z$8,0)))</f>
        <v/>
      </c>
      <c r="F72" s="49">
        <f>IF(INDEX('С закупкой'!$A:$Z,ROW()-ROW($A$8)+ROW('С закупкой'!$A$8),MATCH("Комната",'С закупкой'!$A$8:$Z$8,0))="","",INDEX('С закупкой'!$A:$Z,ROW()-ROW($A$8)+ROW('С закупкой'!$A$8),MATCH("Комната",'С закупкой'!$A$8:$Z$8,0)))</f>
        <v/>
      </c>
      <c r="G72" s="51">
        <f>IF(INDEX('С закупкой'!$A:$Z,ROW()-ROW($A$8)+ROW('С закупкой'!$A$8),MATCH("Кол-во",'С закупкой'!$A$8:$Z$8,0))="","",INDEX('С закупкой'!$A:$Z,ROW()-ROW($A$8)+ROW('С закупкой'!$A$8),MATCH("Кол-во",'С закупкой'!$A$8:$Z$8,0)))</f>
        <v/>
      </c>
      <c r="H72" s="52">
        <f>IF(INDEX('С закупкой'!$A:$Z,ROW()-ROW($A$8)+ROW('С закупкой'!$A$8),MATCH("Ед.",'С закупкой'!$A$8:$Z$8,0))="","",INDEX('С закупкой'!$A:$Z,ROW()-ROW($A$8)+ROW('С закупкой'!$A$8),MATCH("Ед.",'С закупкой'!$A$8:$Z$8,0)))</f>
        <v/>
      </c>
      <c r="I72" s="53">
        <f>IF(INDEX('С закупкой'!$A:$Z,ROW()-ROW($A$8)+ROW('С закупкой'!$A$8),MATCH("Клиенту за ед.",'С закупкой'!$A$8:$Z$8,0))="","",INDEX('С закупкой'!$A:$Z,ROW()-ROW($A$8)+ROW('С закупкой'!$A$8),MATCH("Клиенту за ед.",'С закупкой'!$A$8:$Z$8,0)))</f>
        <v/>
      </c>
      <c r="J72" s="54">
        <f>IF(LEFT($C72,6)="Итого:",SUM(J$8:J71)-2*SUMIF($C$8:$C71,"Итого:*",J$8:J71),IF($C72="ИТОГО ПО ПРОЕКТУ",SUM(J$8:J71)-SUMIF($C$8:$C71,"Итого:*",J$8:J71),IF(INDEX('С закупкой'!$A:$Z,ROW()-ROW($A$8)+ROW('С закупкой'!$A$8),MATCH("Сумма клиенту",'С закупкой'!$A$8:$Z$8,0))="","",INDEX('С закупкой'!$A:$Z,ROW()-ROW($A$8)+ROW('С закупкой'!$A$8),MATCH("Сумма клиенту",'С закупкой'!$A$8:$Z$8,0)))))</f>
        <v/>
      </c>
      <c r="K72" s="50">
        <f>IF(INDEX('С закупкой'!$A:$Z,ROW()-ROW($A$8)+ROW('С закупкой'!$A$8),MATCH("Поставка",'С закупкой'!$A$8:$Z$8,0))="","",INDEX('С закупкой'!$A:$Z,ROW()-ROW($A$8)+ROW('С закупкой'!$A$8),MATCH("Поставка",'С закупкой'!$A$8:$Z$8,0)))</f>
        <v/>
      </c>
      <c r="L72" s="50">
        <f>IF(INDEX('С закупкой'!$A:$Z,ROW()-ROW($A$8)+ROW('С закупкой'!$A$8),MATCH("Примечание",'С закупкой'!$A$8:$Z$8,0))="","",INDEX('С закупкой'!$A:$Z,ROW()-ROW($A$8)+ROW('С закупкой'!$A$8),MATCH("Примечание",'С закупкой'!$A$8:$Z$8,0)))</f>
        <v/>
      </c>
    </row>
    <row r="73" ht="36" customHeight="1">
      <c r="A73" s="47">
        <f>IF(ISNA(MATCH("№",'С закупкой'!$A$8:$Z$8,0)),"!",IF(ISNUMBER(INDEX('С закупкой'!$A:$Z,ROW()-ROW($A$8)+ROW('С закупкой'!$A$8),MATCH("№",'С закупкой'!$A$8:$Z$8,0))),INDEX('С закупкой'!$A:$Z,ROW()-ROW($A$8)+ROW('С закупкой'!$A$8),MATCH("№",'С закупкой'!$A$8:$Z$8,0)),""))</f>
        <v/>
      </c>
      <c r="B73" s="48">
        <f>IF(ISBLANK(INDEX('С закупкой'!$A:$Z,ROW()-ROW($A$8)+ROW('С закупкой'!$A$8),MATCH("Фото",'С закупкой'!$A$8:$Z$8,0))),"",INDEX('С закупкой'!$A:$Z,ROW()-ROW($A$8)+ROW('С закупкой'!$A$8),MATCH("Фото",'С закупкой'!$A$8:$Z$8,0)))</f>
        <v/>
      </c>
      <c r="C73" s="49">
        <f>IF(INDEX('С закупкой'!$A:$Z,ROW()-ROW($A$8)+ROW('С закупкой'!$A$8),MATCH("Наименование",'С закупкой'!$A$8:$Z$8,0))&lt;&gt;"",INDEX('С закупкой'!$A:$Z,ROW()-ROW($A$8)+ROW('С закупкой'!$A$8),MATCH("Наименование",'С закупкой'!$A$8:$Z$8,0)),IF(ISTEXT(INDEX('С закупкой'!$A:$Z,ROW()-ROW($A$8)+ROW('С закупкой'!$A$8),MATCH("№",'С закупкой'!$A$8:$Z$8,0))),INDEX('С закупкой'!$A:$Z,ROW()-ROW($A$8)+ROW('С закупкой'!$A$8),MATCH("№",'С закупкой'!$A$8:$Z$8,0)),""))</f>
        <v/>
      </c>
      <c r="D73" s="49">
        <f>IF(INDEX('С закупкой'!$A:$Z,ROW()-ROW($A$8)+ROW('С закупкой'!$A$8),MATCH("Бренд",'С закупкой'!$A$8:$Z$8,0))="","",INDEX('С закупкой'!$A:$Z,ROW()-ROW($A$8)+ROW('С закупкой'!$A$8),MATCH("Бренд",'С закупкой'!$A$8:$Z$8,0)))</f>
        <v/>
      </c>
      <c r="E73" s="50">
        <f>IF(INDEX('С закупкой'!$A:$Z,ROW()-ROW($A$8)+ROW('С закупкой'!$A$8),MATCH("Артикул",'С закупкой'!$A$8:$Z$8,0))="","",INDEX('С закупкой'!$A:$Z,ROW()-ROW($A$8)+ROW('С закупкой'!$A$8),MATCH("Артикул",'С закупкой'!$A$8:$Z$8,0)))</f>
        <v/>
      </c>
      <c r="F73" s="49">
        <f>IF(INDEX('С закупкой'!$A:$Z,ROW()-ROW($A$8)+ROW('С закупкой'!$A$8),MATCH("Комната",'С закупкой'!$A$8:$Z$8,0))="","",INDEX('С закупкой'!$A:$Z,ROW()-ROW($A$8)+ROW('С закупкой'!$A$8),MATCH("Комната",'С закупкой'!$A$8:$Z$8,0)))</f>
        <v/>
      </c>
      <c r="G73" s="51">
        <f>IF(INDEX('С закупкой'!$A:$Z,ROW()-ROW($A$8)+ROW('С закупкой'!$A$8),MATCH("Кол-во",'С закупкой'!$A$8:$Z$8,0))="","",INDEX('С закупкой'!$A:$Z,ROW()-ROW($A$8)+ROW('С закупкой'!$A$8),MATCH("Кол-во",'С закупкой'!$A$8:$Z$8,0)))</f>
        <v/>
      </c>
      <c r="H73" s="52">
        <f>IF(INDEX('С закупкой'!$A:$Z,ROW()-ROW($A$8)+ROW('С закупкой'!$A$8),MATCH("Ед.",'С закупкой'!$A$8:$Z$8,0))="","",INDEX('С закупкой'!$A:$Z,ROW()-ROW($A$8)+ROW('С закупкой'!$A$8),MATCH("Ед.",'С закупкой'!$A$8:$Z$8,0)))</f>
        <v/>
      </c>
      <c r="I73" s="53">
        <f>IF(INDEX('С закупкой'!$A:$Z,ROW()-ROW($A$8)+ROW('С закупкой'!$A$8),MATCH("Клиенту за ед.",'С закупкой'!$A$8:$Z$8,0))="","",INDEX('С закупкой'!$A:$Z,ROW()-ROW($A$8)+ROW('С закупкой'!$A$8),MATCH("Клиенту за ед.",'С закупкой'!$A$8:$Z$8,0)))</f>
        <v/>
      </c>
      <c r="J73" s="54">
        <f>IF(LEFT($C73,6)="Итого:",SUM(J$8:J72)-2*SUMIF($C$8:$C72,"Итого:*",J$8:J72),IF($C73="ИТОГО ПО ПРОЕКТУ",SUM(J$8:J72)-SUMIF($C$8:$C72,"Итого:*",J$8:J72),IF(INDEX('С закупкой'!$A:$Z,ROW()-ROW($A$8)+ROW('С закупкой'!$A$8),MATCH("Сумма клиенту",'С закупкой'!$A$8:$Z$8,0))="","",INDEX('С закупкой'!$A:$Z,ROW()-ROW($A$8)+ROW('С закупкой'!$A$8),MATCH("Сумма клиенту",'С закупкой'!$A$8:$Z$8,0)))))</f>
        <v/>
      </c>
      <c r="K73" s="50">
        <f>IF(INDEX('С закупкой'!$A:$Z,ROW()-ROW($A$8)+ROW('С закупкой'!$A$8),MATCH("Поставка",'С закупкой'!$A$8:$Z$8,0))="","",INDEX('С закупкой'!$A:$Z,ROW()-ROW($A$8)+ROW('С закупкой'!$A$8),MATCH("Поставка",'С закупкой'!$A$8:$Z$8,0)))</f>
        <v/>
      </c>
      <c r="L73" s="50">
        <f>IF(INDEX('С закупкой'!$A:$Z,ROW()-ROW($A$8)+ROW('С закупкой'!$A$8),MATCH("Примечание",'С закупкой'!$A$8:$Z$8,0))="","",INDEX('С закупкой'!$A:$Z,ROW()-ROW($A$8)+ROW('С закупкой'!$A$8),MATCH("Примечание",'С закупкой'!$A$8:$Z$8,0)))</f>
        <v/>
      </c>
    </row>
    <row r="74" ht="36" customHeight="1">
      <c r="A74" s="47">
        <f>IF(ISNA(MATCH("№",'С закупкой'!$A$8:$Z$8,0)),"!",IF(ISNUMBER(INDEX('С закупкой'!$A:$Z,ROW()-ROW($A$8)+ROW('С закупкой'!$A$8),MATCH("№",'С закупкой'!$A$8:$Z$8,0))),INDEX('С закупкой'!$A:$Z,ROW()-ROW($A$8)+ROW('С закупкой'!$A$8),MATCH("№",'С закупкой'!$A$8:$Z$8,0)),""))</f>
        <v/>
      </c>
      <c r="B74" s="48">
        <f>IF(ISBLANK(INDEX('С закупкой'!$A:$Z,ROW()-ROW($A$8)+ROW('С закупкой'!$A$8),MATCH("Фото",'С закупкой'!$A$8:$Z$8,0))),"",INDEX('С закупкой'!$A:$Z,ROW()-ROW($A$8)+ROW('С закупкой'!$A$8),MATCH("Фото",'С закупкой'!$A$8:$Z$8,0)))</f>
        <v/>
      </c>
      <c r="C74" s="49">
        <f>IF(INDEX('С закупкой'!$A:$Z,ROW()-ROW($A$8)+ROW('С закупкой'!$A$8),MATCH("Наименование",'С закупкой'!$A$8:$Z$8,0))&lt;&gt;"",INDEX('С закупкой'!$A:$Z,ROW()-ROW($A$8)+ROW('С закупкой'!$A$8),MATCH("Наименование",'С закупкой'!$A$8:$Z$8,0)),IF(ISTEXT(INDEX('С закупкой'!$A:$Z,ROW()-ROW($A$8)+ROW('С закупкой'!$A$8),MATCH("№",'С закупкой'!$A$8:$Z$8,0))),INDEX('С закупкой'!$A:$Z,ROW()-ROW($A$8)+ROW('С закупкой'!$A$8),MATCH("№",'С закупкой'!$A$8:$Z$8,0)),""))</f>
        <v/>
      </c>
      <c r="D74" s="49">
        <f>IF(INDEX('С закупкой'!$A:$Z,ROW()-ROW($A$8)+ROW('С закупкой'!$A$8),MATCH("Бренд",'С закупкой'!$A$8:$Z$8,0))="","",INDEX('С закупкой'!$A:$Z,ROW()-ROW($A$8)+ROW('С закупкой'!$A$8),MATCH("Бренд",'С закупкой'!$A$8:$Z$8,0)))</f>
        <v/>
      </c>
      <c r="E74" s="50">
        <f>IF(INDEX('С закупкой'!$A:$Z,ROW()-ROW($A$8)+ROW('С закупкой'!$A$8),MATCH("Артикул",'С закупкой'!$A$8:$Z$8,0))="","",INDEX('С закупкой'!$A:$Z,ROW()-ROW($A$8)+ROW('С закупкой'!$A$8),MATCH("Артикул",'С закупкой'!$A$8:$Z$8,0)))</f>
        <v/>
      </c>
      <c r="F74" s="49">
        <f>IF(INDEX('С закупкой'!$A:$Z,ROW()-ROW($A$8)+ROW('С закупкой'!$A$8),MATCH("Комната",'С закупкой'!$A$8:$Z$8,0))="","",INDEX('С закупкой'!$A:$Z,ROW()-ROW($A$8)+ROW('С закупкой'!$A$8),MATCH("Комната",'С закупкой'!$A$8:$Z$8,0)))</f>
        <v/>
      </c>
      <c r="G74" s="51">
        <f>IF(INDEX('С закупкой'!$A:$Z,ROW()-ROW($A$8)+ROW('С закупкой'!$A$8),MATCH("Кол-во",'С закупкой'!$A$8:$Z$8,0))="","",INDEX('С закупкой'!$A:$Z,ROW()-ROW($A$8)+ROW('С закупкой'!$A$8),MATCH("Кол-во",'С закупкой'!$A$8:$Z$8,0)))</f>
        <v/>
      </c>
      <c r="H74" s="52">
        <f>IF(INDEX('С закупкой'!$A:$Z,ROW()-ROW($A$8)+ROW('С закупкой'!$A$8),MATCH("Ед.",'С закупкой'!$A$8:$Z$8,0))="","",INDEX('С закупкой'!$A:$Z,ROW()-ROW($A$8)+ROW('С закупкой'!$A$8),MATCH("Ед.",'С закупкой'!$A$8:$Z$8,0)))</f>
        <v/>
      </c>
      <c r="I74" s="53">
        <f>IF(INDEX('С закупкой'!$A:$Z,ROW()-ROW($A$8)+ROW('С закупкой'!$A$8),MATCH("Клиенту за ед.",'С закупкой'!$A$8:$Z$8,0))="","",INDEX('С закупкой'!$A:$Z,ROW()-ROW($A$8)+ROW('С закупкой'!$A$8),MATCH("Клиенту за ед.",'С закупкой'!$A$8:$Z$8,0)))</f>
        <v/>
      </c>
      <c r="J74" s="54">
        <f>IF(LEFT($C74,6)="Итого:",SUM(J$8:J73)-2*SUMIF($C$8:$C73,"Итого:*",J$8:J73),IF($C74="ИТОГО ПО ПРОЕКТУ",SUM(J$8:J73)-SUMIF($C$8:$C73,"Итого:*",J$8:J73),IF(INDEX('С закупкой'!$A:$Z,ROW()-ROW($A$8)+ROW('С закупкой'!$A$8),MATCH("Сумма клиенту",'С закупкой'!$A$8:$Z$8,0))="","",INDEX('С закупкой'!$A:$Z,ROW()-ROW($A$8)+ROW('С закупкой'!$A$8),MATCH("Сумма клиенту",'С закупкой'!$A$8:$Z$8,0)))))</f>
        <v/>
      </c>
      <c r="K74" s="50">
        <f>IF(INDEX('С закупкой'!$A:$Z,ROW()-ROW($A$8)+ROW('С закупкой'!$A$8),MATCH("Поставка",'С закупкой'!$A$8:$Z$8,0))="","",INDEX('С закупкой'!$A:$Z,ROW()-ROW($A$8)+ROW('С закупкой'!$A$8),MATCH("Поставка",'С закупкой'!$A$8:$Z$8,0)))</f>
        <v/>
      </c>
      <c r="L74" s="50">
        <f>IF(INDEX('С закупкой'!$A:$Z,ROW()-ROW($A$8)+ROW('С закупкой'!$A$8),MATCH("Примечание",'С закупкой'!$A$8:$Z$8,0))="","",INDEX('С закупкой'!$A:$Z,ROW()-ROW($A$8)+ROW('С закупкой'!$A$8),MATCH("Примечание",'С закупкой'!$A$8:$Z$8,0)))</f>
        <v/>
      </c>
    </row>
    <row r="75" ht="36" customHeight="1">
      <c r="A75" s="47">
        <f>IF(ISNA(MATCH("№",'С закупкой'!$A$8:$Z$8,0)),"!",IF(ISNUMBER(INDEX('С закупкой'!$A:$Z,ROW()-ROW($A$8)+ROW('С закупкой'!$A$8),MATCH("№",'С закупкой'!$A$8:$Z$8,0))),INDEX('С закупкой'!$A:$Z,ROW()-ROW($A$8)+ROW('С закупкой'!$A$8),MATCH("№",'С закупкой'!$A$8:$Z$8,0)),""))</f>
        <v/>
      </c>
      <c r="B75" s="48">
        <f>IF(ISBLANK(INDEX('С закупкой'!$A:$Z,ROW()-ROW($A$8)+ROW('С закупкой'!$A$8),MATCH("Фото",'С закупкой'!$A$8:$Z$8,0))),"",INDEX('С закупкой'!$A:$Z,ROW()-ROW($A$8)+ROW('С закупкой'!$A$8),MATCH("Фото",'С закупкой'!$A$8:$Z$8,0)))</f>
        <v/>
      </c>
      <c r="C75" s="49">
        <f>IF(INDEX('С закупкой'!$A:$Z,ROW()-ROW($A$8)+ROW('С закупкой'!$A$8),MATCH("Наименование",'С закупкой'!$A$8:$Z$8,0))&lt;&gt;"",INDEX('С закупкой'!$A:$Z,ROW()-ROW($A$8)+ROW('С закупкой'!$A$8),MATCH("Наименование",'С закупкой'!$A$8:$Z$8,0)),IF(ISTEXT(INDEX('С закупкой'!$A:$Z,ROW()-ROW($A$8)+ROW('С закупкой'!$A$8),MATCH("№",'С закупкой'!$A$8:$Z$8,0))),INDEX('С закупкой'!$A:$Z,ROW()-ROW($A$8)+ROW('С закупкой'!$A$8),MATCH("№",'С закупкой'!$A$8:$Z$8,0)),""))</f>
        <v/>
      </c>
      <c r="D75" s="49">
        <f>IF(INDEX('С закупкой'!$A:$Z,ROW()-ROW($A$8)+ROW('С закупкой'!$A$8),MATCH("Бренд",'С закупкой'!$A$8:$Z$8,0))="","",INDEX('С закупкой'!$A:$Z,ROW()-ROW($A$8)+ROW('С закупкой'!$A$8),MATCH("Бренд",'С закупкой'!$A$8:$Z$8,0)))</f>
        <v/>
      </c>
      <c r="E75" s="50">
        <f>IF(INDEX('С закупкой'!$A:$Z,ROW()-ROW($A$8)+ROW('С закупкой'!$A$8),MATCH("Артикул",'С закупкой'!$A$8:$Z$8,0))="","",INDEX('С закупкой'!$A:$Z,ROW()-ROW($A$8)+ROW('С закупкой'!$A$8),MATCH("Артикул",'С закупкой'!$A$8:$Z$8,0)))</f>
        <v/>
      </c>
      <c r="F75" s="49">
        <f>IF(INDEX('С закупкой'!$A:$Z,ROW()-ROW($A$8)+ROW('С закупкой'!$A$8),MATCH("Комната",'С закупкой'!$A$8:$Z$8,0))="","",INDEX('С закупкой'!$A:$Z,ROW()-ROW($A$8)+ROW('С закупкой'!$A$8),MATCH("Комната",'С закупкой'!$A$8:$Z$8,0)))</f>
        <v/>
      </c>
      <c r="G75" s="51">
        <f>IF(INDEX('С закупкой'!$A:$Z,ROW()-ROW($A$8)+ROW('С закупкой'!$A$8),MATCH("Кол-во",'С закупкой'!$A$8:$Z$8,0))="","",INDEX('С закупкой'!$A:$Z,ROW()-ROW($A$8)+ROW('С закупкой'!$A$8),MATCH("Кол-во",'С закупкой'!$A$8:$Z$8,0)))</f>
        <v/>
      </c>
      <c r="H75" s="52">
        <f>IF(INDEX('С закупкой'!$A:$Z,ROW()-ROW($A$8)+ROW('С закупкой'!$A$8),MATCH("Ед.",'С закупкой'!$A$8:$Z$8,0))="","",INDEX('С закупкой'!$A:$Z,ROW()-ROW($A$8)+ROW('С закупкой'!$A$8),MATCH("Ед.",'С закупкой'!$A$8:$Z$8,0)))</f>
        <v/>
      </c>
      <c r="I75" s="53">
        <f>IF(INDEX('С закупкой'!$A:$Z,ROW()-ROW($A$8)+ROW('С закупкой'!$A$8),MATCH("Клиенту за ед.",'С закупкой'!$A$8:$Z$8,0))="","",INDEX('С закупкой'!$A:$Z,ROW()-ROW($A$8)+ROW('С закупкой'!$A$8),MATCH("Клиенту за ед.",'С закупкой'!$A$8:$Z$8,0)))</f>
        <v/>
      </c>
      <c r="J75" s="54">
        <f>IF(LEFT($C75,6)="Итого:",SUM(J$8:J74)-2*SUMIF($C$8:$C74,"Итого:*",J$8:J74),IF($C75="ИТОГО ПО ПРОЕКТУ",SUM(J$8:J74)-SUMIF($C$8:$C74,"Итого:*",J$8:J74),IF(INDEX('С закупкой'!$A:$Z,ROW()-ROW($A$8)+ROW('С закупкой'!$A$8),MATCH("Сумма клиенту",'С закупкой'!$A$8:$Z$8,0))="","",INDEX('С закупкой'!$A:$Z,ROW()-ROW($A$8)+ROW('С закупкой'!$A$8),MATCH("Сумма клиенту",'С закупкой'!$A$8:$Z$8,0)))))</f>
        <v/>
      </c>
      <c r="K75" s="50">
        <f>IF(INDEX('С закупкой'!$A:$Z,ROW()-ROW($A$8)+ROW('С закупкой'!$A$8),MATCH("Поставка",'С закупкой'!$A$8:$Z$8,0))="","",INDEX('С закупкой'!$A:$Z,ROW()-ROW($A$8)+ROW('С закупкой'!$A$8),MATCH("Поставка",'С закупкой'!$A$8:$Z$8,0)))</f>
        <v/>
      </c>
      <c r="L75" s="50">
        <f>IF(INDEX('С закупкой'!$A:$Z,ROW()-ROW($A$8)+ROW('С закупкой'!$A$8),MATCH("Примечание",'С закупкой'!$A$8:$Z$8,0))="","",INDEX('С закупкой'!$A:$Z,ROW()-ROW($A$8)+ROW('С закупкой'!$A$8),MATCH("Примечание",'С закупкой'!$A$8:$Z$8,0)))</f>
        <v/>
      </c>
    </row>
    <row r="76" ht="36" customHeight="1">
      <c r="A76" s="47">
        <f>IF(ISNA(MATCH("№",'С закупкой'!$A$8:$Z$8,0)),"!",IF(ISNUMBER(INDEX('С закупкой'!$A:$Z,ROW()-ROW($A$8)+ROW('С закупкой'!$A$8),MATCH("№",'С закупкой'!$A$8:$Z$8,0))),INDEX('С закупкой'!$A:$Z,ROW()-ROW($A$8)+ROW('С закупкой'!$A$8),MATCH("№",'С закупкой'!$A$8:$Z$8,0)),""))</f>
        <v/>
      </c>
      <c r="B76" s="48">
        <f>IF(ISBLANK(INDEX('С закупкой'!$A:$Z,ROW()-ROW($A$8)+ROW('С закупкой'!$A$8),MATCH("Фото",'С закупкой'!$A$8:$Z$8,0))),"",INDEX('С закупкой'!$A:$Z,ROW()-ROW($A$8)+ROW('С закупкой'!$A$8),MATCH("Фото",'С закупкой'!$A$8:$Z$8,0)))</f>
        <v/>
      </c>
      <c r="C76" s="49">
        <f>IF(INDEX('С закупкой'!$A:$Z,ROW()-ROW($A$8)+ROW('С закупкой'!$A$8),MATCH("Наименование",'С закупкой'!$A$8:$Z$8,0))&lt;&gt;"",INDEX('С закупкой'!$A:$Z,ROW()-ROW($A$8)+ROW('С закупкой'!$A$8),MATCH("Наименование",'С закупкой'!$A$8:$Z$8,0)),IF(ISTEXT(INDEX('С закупкой'!$A:$Z,ROW()-ROW($A$8)+ROW('С закупкой'!$A$8),MATCH("№",'С закупкой'!$A$8:$Z$8,0))),INDEX('С закупкой'!$A:$Z,ROW()-ROW($A$8)+ROW('С закупкой'!$A$8),MATCH("№",'С закупкой'!$A$8:$Z$8,0)),""))</f>
        <v/>
      </c>
      <c r="D76" s="49">
        <f>IF(INDEX('С закупкой'!$A:$Z,ROW()-ROW($A$8)+ROW('С закупкой'!$A$8),MATCH("Бренд",'С закупкой'!$A$8:$Z$8,0))="","",INDEX('С закупкой'!$A:$Z,ROW()-ROW($A$8)+ROW('С закупкой'!$A$8),MATCH("Бренд",'С закупкой'!$A$8:$Z$8,0)))</f>
        <v/>
      </c>
      <c r="E76" s="50">
        <f>IF(INDEX('С закупкой'!$A:$Z,ROW()-ROW($A$8)+ROW('С закупкой'!$A$8),MATCH("Артикул",'С закупкой'!$A$8:$Z$8,0))="","",INDEX('С закупкой'!$A:$Z,ROW()-ROW($A$8)+ROW('С закупкой'!$A$8),MATCH("Артикул",'С закупкой'!$A$8:$Z$8,0)))</f>
        <v/>
      </c>
      <c r="F76" s="49">
        <f>IF(INDEX('С закупкой'!$A:$Z,ROW()-ROW($A$8)+ROW('С закупкой'!$A$8),MATCH("Комната",'С закупкой'!$A$8:$Z$8,0))="","",INDEX('С закупкой'!$A:$Z,ROW()-ROW($A$8)+ROW('С закупкой'!$A$8),MATCH("Комната",'С закупкой'!$A$8:$Z$8,0)))</f>
        <v/>
      </c>
      <c r="G76" s="51">
        <f>IF(INDEX('С закупкой'!$A:$Z,ROW()-ROW($A$8)+ROW('С закупкой'!$A$8),MATCH("Кол-во",'С закупкой'!$A$8:$Z$8,0))="","",INDEX('С закупкой'!$A:$Z,ROW()-ROW($A$8)+ROW('С закупкой'!$A$8),MATCH("Кол-во",'С закупкой'!$A$8:$Z$8,0)))</f>
        <v/>
      </c>
      <c r="H76" s="52">
        <f>IF(INDEX('С закупкой'!$A:$Z,ROW()-ROW($A$8)+ROW('С закупкой'!$A$8),MATCH("Ед.",'С закупкой'!$A$8:$Z$8,0))="","",INDEX('С закупкой'!$A:$Z,ROW()-ROW($A$8)+ROW('С закупкой'!$A$8),MATCH("Ед.",'С закупкой'!$A$8:$Z$8,0)))</f>
        <v/>
      </c>
      <c r="I76" s="53">
        <f>IF(INDEX('С закупкой'!$A:$Z,ROW()-ROW($A$8)+ROW('С закупкой'!$A$8),MATCH("Клиенту за ед.",'С закупкой'!$A$8:$Z$8,0))="","",INDEX('С закупкой'!$A:$Z,ROW()-ROW($A$8)+ROW('С закупкой'!$A$8),MATCH("Клиенту за ед.",'С закупкой'!$A$8:$Z$8,0)))</f>
        <v/>
      </c>
      <c r="J76" s="54">
        <f>IF(LEFT($C76,6)="Итого:",SUM(J$8:J75)-2*SUMIF($C$8:$C75,"Итого:*",J$8:J75),IF($C76="ИТОГО ПО ПРОЕКТУ",SUM(J$8:J75)-SUMIF($C$8:$C75,"Итого:*",J$8:J75),IF(INDEX('С закупкой'!$A:$Z,ROW()-ROW($A$8)+ROW('С закупкой'!$A$8),MATCH("Сумма клиенту",'С закупкой'!$A$8:$Z$8,0))="","",INDEX('С закупкой'!$A:$Z,ROW()-ROW($A$8)+ROW('С закупкой'!$A$8),MATCH("Сумма клиенту",'С закупкой'!$A$8:$Z$8,0)))))</f>
        <v/>
      </c>
      <c r="K76" s="50">
        <f>IF(INDEX('С закупкой'!$A:$Z,ROW()-ROW($A$8)+ROW('С закупкой'!$A$8),MATCH("Поставка",'С закупкой'!$A$8:$Z$8,0))="","",INDEX('С закупкой'!$A:$Z,ROW()-ROW($A$8)+ROW('С закупкой'!$A$8),MATCH("Поставка",'С закупкой'!$A$8:$Z$8,0)))</f>
        <v/>
      </c>
      <c r="L76" s="50">
        <f>IF(INDEX('С закупкой'!$A:$Z,ROW()-ROW($A$8)+ROW('С закупкой'!$A$8),MATCH("Примечание",'С закупкой'!$A$8:$Z$8,0))="","",INDEX('С закупкой'!$A:$Z,ROW()-ROW($A$8)+ROW('С закупкой'!$A$8),MATCH("Примечание",'С закупкой'!$A$8:$Z$8,0)))</f>
        <v/>
      </c>
    </row>
    <row r="77" ht="36" customHeight="1">
      <c r="A77" s="47">
        <f>IF(ISNA(MATCH("№",'С закупкой'!$A$8:$Z$8,0)),"!",IF(ISNUMBER(INDEX('С закупкой'!$A:$Z,ROW()-ROW($A$8)+ROW('С закупкой'!$A$8),MATCH("№",'С закупкой'!$A$8:$Z$8,0))),INDEX('С закупкой'!$A:$Z,ROW()-ROW($A$8)+ROW('С закупкой'!$A$8),MATCH("№",'С закупкой'!$A$8:$Z$8,0)),""))</f>
        <v/>
      </c>
      <c r="B77" s="48">
        <f>IF(ISBLANK(INDEX('С закупкой'!$A:$Z,ROW()-ROW($A$8)+ROW('С закупкой'!$A$8),MATCH("Фото",'С закупкой'!$A$8:$Z$8,0))),"",INDEX('С закупкой'!$A:$Z,ROW()-ROW($A$8)+ROW('С закупкой'!$A$8),MATCH("Фото",'С закупкой'!$A$8:$Z$8,0)))</f>
        <v/>
      </c>
      <c r="C77" s="49">
        <f>IF(INDEX('С закупкой'!$A:$Z,ROW()-ROW($A$8)+ROW('С закупкой'!$A$8),MATCH("Наименование",'С закупкой'!$A$8:$Z$8,0))&lt;&gt;"",INDEX('С закупкой'!$A:$Z,ROW()-ROW($A$8)+ROW('С закупкой'!$A$8),MATCH("Наименование",'С закупкой'!$A$8:$Z$8,0)),IF(ISTEXT(INDEX('С закупкой'!$A:$Z,ROW()-ROW($A$8)+ROW('С закупкой'!$A$8),MATCH("№",'С закупкой'!$A$8:$Z$8,0))),INDEX('С закупкой'!$A:$Z,ROW()-ROW($A$8)+ROW('С закупкой'!$A$8),MATCH("№",'С закупкой'!$A$8:$Z$8,0)),""))</f>
        <v/>
      </c>
      <c r="D77" s="49">
        <f>IF(INDEX('С закупкой'!$A:$Z,ROW()-ROW($A$8)+ROW('С закупкой'!$A$8),MATCH("Бренд",'С закупкой'!$A$8:$Z$8,0))="","",INDEX('С закупкой'!$A:$Z,ROW()-ROW($A$8)+ROW('С закупкой'!$A$8),MATCH("Бренд",'С закупкой'!$A$8:$Z$8,0)))</f>
        <v/>
      </c>
      <c r="E77" s="50">
        <f>IF(INDEX('С закупкой'!$A:$Z,ROW()-ROW($A$8)+ROW('С закупкой'!$A$8),MATCH("Артикул",'С закупкой'!$A$8:$Z$8,0))="","",INDEX('С закупкой'!$A:$Z,ROW()-ROW($A$8)+ROW('С закупкой'!$A$8),MATCH("Артикул",'С закупкой'!$A$8:$Z$8,0)))</f>
        <v/>
      </c>
      <c r="F77" s="49">
        <f>IF(INDEX('С закупкой'!$A:$Z,ROW()-ROW($A$8)+ROW('С закупкой'!$A$8),MATCH("Комната",'С закупкой'!$A$8:$Z$8,0))="","",INDEX('С закупкой'!$A:$Z,ROW()-ROW($A$8)+ROW('С закупкой'!$A$8),MATCH("Комната",'С закупкой'!$A$8:$Z$8,0)))</f>
        <v/>
      </c>
      <c r="G77" s="51">
        <f>IF(INDEX('С закупкой'!$A:$Z,ROW()-ROW($A$8)+ROW('С закупкой'!$A$8),MATCH("Кол-во",'С закупкой'!$A$8:$Z$8,0))="","",INDEX('С закупкой'!$A:$Z,ROW()-ROW($A$8)+ROW('С закупкой'!$A$8),MATCH("Кол-во",'С закупкой'!$A$8:$Z$8,0)))</f>
        <v/>
      </c>
      <c r="H77" s="52">
        <f>IF(INDEX('С закупкой'!$A:$Z,ROW()-ROW($A$8)+ROW('С закупкой'!$A$8),MATCH("Ед.",'С закупкой'!$A$8:$Z$8,0))="","",INDEX('С закупкой'!$A:$Z,ROW()-ROW($A$8)+ROW('С закупкой'!$A$8),MATCH("Ед.",'С закупкой'!$A$8:$Z$8,0)))</f>
        <v/>
      </c>
      <c r="I77" s="53">
        <f>IF(INDEX('С закупкой'!$A:$Z,ROW()-ROW($A$8)+ROW('С закупкой'!$A$8),MATCH("Клиенту за ед.",'С закупкой'!$A$8:$Z$8,0))="","",INDEX('С закупкой'!$A:$Z,ROW()-ROW($A$8)+ROW('С закупкой'!$A$8),MATCH("Клиенту за ед.",'С закупкой'!$A$8:$Z$8,0)))</f>
        <v/>
      </c>
      <c r="J77" s="54">
        <f>IF(LEFT($C77,6)="Итого:",SUM(J$8:J76)-2*SUMIF($C$8:$C76,"Итого:*",J$8:J76),IF($C77="ИТОГО ПО ПРОЕКТУ",SUM(J$8:J76)-SUMIF($C$8:$C76,"Итого:*",J$8:J76),IF(INDEX('С закупкой'!$A:$Z,ROW()-ROW($A$8)+ROW('С закупкой'!$A$8),MATCH("Сумма клиенту",'С закупкой'!$A$8:$Z$8,0))="","",INDEX('С закупкой'!$A:$Z,ROW()-ROW($A$8)+ROW('С закупкой'!$A$8),MATCH("Сумма клиенту",'С закупкой'!$A$8:$Z$8,0)))))</f>
        <v/>
      </c>
      <c r="K77" s="50">
        <f>IF(INDEX('С закупкой'!$A:$Z,ROW()-ROW($A$8)+ROW('С закупкой'!$A$8),MATCH("Поставка",'С закупкой'!$A$8:$Z$8,0))="","",INDEX('С закупкой'!$A:$Z,ROW()-ROW($A$8)+ROW('С закупкой'!$A$8),MATCH("Поставка",'С закупкой'!$A$8:$Z$8,0)))</f>
        <v/>
      </c>
      <c r="L77" s="50">
        <f>IF(INDEX('С закупкой'!$A:$Z,ROW()-ROW($A$8)+ROW('С закупкой'!$A$8),MATCH("Примечание",'С закупкой'!$A$8:$Z$8,0))="","",INDEX('С закупкой'!$A:$Z,ROW()-ROW($A$8)+ROW('С закупкой'!$A$8),MATCH("Примечание",'С закупкой'!$A$8:$Z$8,0)))</f>
        <v/>
      </c>
    </row>
    <row r="78" ht="36" customHeight="1">
      <c r="A78" s="47">
        <f>IF(ISNA(MATCH("№",'С закупкой'!$A$8:$Z$8,0)),"!",IF(ISNUMBER(INDEX('С закупкой'!$A:$Z,ROW()-ROW($A$8)+ROW('С закупкой'!$A$8),MATCH("№",'С закупкой'!$A$8:$Z$8,0))),INDEX('С закупкой'!$A:$Z,ROW()-ROW($A$8)+ROW('С закупкой'!$A$8),MATCH("№",'С закупкой'!$A$8:$Z$8,0)),""))</f>
        <v/>
      </c>
      <c r="B78" s="48">
        <f>IF(ISBLANK(INDEX('С закупкой'!$A:$Z,ROW()-ROW($A$8)+ROW('С закупкой'!$A$8),MATCH("Фото",'С закупкой'!$A$8:$Z$8,0))),"",INDEX('С закупкой'!$A:$Z,ROW()-ROW($A$8)+ROW('С закупкой'!$A$8),MATCH("Фото",'С закупкой'!$A$8:$Z$8,0)))</f>
        <v/>
      </c>
      <c r="C78" s="49">
        <f>IF(INDEX('С закупкой'!$A:$Z,ROW()-ROW($A$8)+ROW('С закупкой'!$A$8),MATCH("Наименование",'С закупкой'!$A$8:$Z$8,0))&lt;&gt;"",INDEX('С закупкой'!$A:$Z,ROW()-ROW($A$8)+ROW('С закупкой'!$A$8),MATCH("Наименование",'С закупкой'!$A$8:$Z$8,0)),IF(ISTEXT(INDEX('С закупкой'!$A:$Z,ROW()-ROW($A$8)+ROW('С закупкой'!$A$8),MATCH("№",'С закупкой'!$A$8:$Z$8,0))),INDEX('С закупкой'!$A:$Z,ROW()-ROW($A$8)+ROW('С закупкой'!$A$8),MATCH("№",'С закупкой'!$A$8:$Z$8,0)),""))</f>
        <v/>
      </c>
      <c r="D78" s="49">
        <f>IF(INDEX('С закупкой'!$A:$Z,ROW()-ROW($A$8)+ROW('С закупкой'!$A$8),MATCH("Бренд",'С закупкой'!$A$8:$Z$8,0))="","",INDEX('С закупкой'!$A:$Z,ROW()-ROW($A$8)+ROW('С закупкой'!$A$8),MATCH("Бренд",'С закупкой'!$A$8:$Z$8,0)))</f>
        <v/>
      </c>
      <c r="E78" s="50">
        <f>IF(INDEX('С закупкой'!$A:$Z,ROW()-ROW($A$8)+ROW('С закупкой'!$A$8),MATCH("Артикул",'С закупкой'!$A$8:$Z$8,0))="","",INDEX('С закупкой'!$A:$Z,ROW()-ROW($A$8)+ROW('С закупкой'!$A$8),MATCH("Артикул",'С закупкой'!$A$8:$Z$8,0)))</f>
        <v/>
      </c>
      <c r="F78" s="49">
        <f>IF(INDEX('С закупкой'!$A:$Z,ROW()-ROW($A$8)+ROW('С закупкой'!$A$8),MATCH("Комната",'С закупкой'!$A$8:$Z$8,0))="","",INDEX('С закупкой'!$A:$Z,ROW()-ROW($A$8)+ROW('С закупкой'!$A$8),MATCH("Комната",'С закупкой'!$A$8:$Z$8,0)))</f>
        <v/>
      </c>
      <c r="G78" s="51">
        <f>IF(INDEX('С закупкой'!$A:$Z,ROW()-ROW($A$8)+ROW('С закупкой'!$A$8),MATCH("Кол-во",'С закупкой'!$A$8:$Z$8,0))="","",INDEX('С закупкой'!$A:$Z,ROW()-ROW($A$8)+ROW('С закупкой'!$A$8),MATCH("Кол-во",'С закупкой'!$A$8:$Z$8,0)))</f>
        <v/>
      </c>
      <c r="H78" s="52">
        <f>IF(INDEX('С закупкой'!$A:$Z,ROW()-ROW($A$8)+ROW('С закупкой'!$A$8),MATCH("Ед.",'С закупкой'!$A$8:$Z$8,0))="","",INDEX('С закупкой'!$A:$Z,ROW()-ROW($A$8)+ROW('С закупкой'!$A$8),MATCH("Ед.",'С закупкой'!$A$8:$Z$8,0)))</f>
        <v/>
      </c>
      <c r="I78" s="53">
        <f>IF(INDEX('С закупкой'!$A:$Z,ROW()-ROW($A$8)+ROW('С закупкой'!$A$8),MATCH("Клиенту за ед.",'С закупкой'!$A$8:$Z$8,0))="","",INDEX('С закупкой'!$A:$Z,ROW()-ROW($A$8)+ROW('С закупкой'!$A$8),MATCH("Клиенту за ед.",'С закупкой'!$A$8:$Z$8,0)))</f>
        <v/>
      </c>
      <c r="J78" s="54">
        <f>IF(LEFT($C78,6)="Итого:",SUM(J$8:J77)-2*SUMIF($C$8:$C77,"Итого:*",J$8:J77),IF($C78="ИТОГО ПО ПРОЕКТУ",SUM(J$8:J77)-SUMIF($C$8:$C77,"Итого:*",J$8:J77),IF(INDEX('С закупкой'!$A:$Z,ROW()-ROW($A$8)+ROW('С закупкой'!$A$8),MATCH("Сумма клиенту",'С закупкой'!$A$8:$Z$8,0))="","",INDEX('С закупкой'!$A:$Z,ROW()-ROW($A$8)+ROW('С закупкой'!$A$8),MATCH("Сумма клиенту",'С закупкой'!$A$8:$Z$8,0)))))</f>
        <v/>
      </c>
      <c r="K78" s="50">
        <f>IF(INDEX('С закупкой'!$A:$Z,ROW()-ROW($A$8)+ROW('С закупкой'!$A$8),MATCH("Поставка",'С закупкой'!$A$8:$Z$8,0))="","",INDEX('С закупкой'!$A:$Z,ROW()-ROW($A$8)+ROW('С закупкой'!$A$8),MATCH("Поставка",'С закупкой'!$A$8:$Z$8,0)))</f>
        <v/>
      </c>
      <c r="L78" s="50">
        <f>IF(INDEX('С закупкой'!$A:$Z,ROW()-ROW($A$8)+ROW('С закупкой'!$A$8),MATCH("Примечание",'С закупкой'!$A$8:$Z$8,0))="","",INDEX('С закупкой'!$A:$Z,ROW()-ROW($A$8)+ROW('С закупкой'!$A$8),MATCH("Примечание",'С закупкой'!$A$8:$Z$8,0)))</f>
        <v/>
      </c>
    </row>
    <row r="79" ht="36" customHeight="1">
      <c r="A79" s="47">
        <f>IF(ISNA(MATCH("№",'С закупкой'!$A$8:$Z$8,0)),"!",IF(ISNUMBER(INDEX('С закупкой'!$A:$Z,ROW()-ROW($A$8)+ROW('С закупкой'!$A$8),MATCH("№",'С закупкой'!$A$8:$Z$8,0))),INDEX('С закупкой'!$A:$Z,ROW()-ROW($A$8)+ROW('С закупкой'!$A$8),MATCH("№",'С закупкой'!$A$8:$Z$8,0)),""))</f>
        <v/>
      </c>
      <c r="B79" s="48">
        <f>IF(ISBLANK(INDEX('С закупкой'!$A:$Z,ROW()-ROW($A$8)+ROW('С закупкой'!$A$8),MATCH("Фото",'С закупкой'!$A$8:$Z$8,0))),"",INDEX('С закупкой'!$A:$Z,ROW()-ROW($A$8)+ROW('С закупкой'!$A$8),MATCH("Фото",'С закупкой'!$A$8:$Z$8,0)))</f>
        <v/>
      </c>
      <c r="C79" s="49">
        <f>IF(INDEX('С закупкой'!$A:$Z,ROW()-ROW($A$8)+ROW('С закупкой'!$A$8),MATCH("Наименование",'С закупкой'!$A$8:$Z$8,0))&lt;&gt;"",INDEX('С закупкой'!$A:$Z,ROW()-ROW($A$8)+ROW('С закупкой'!$A$8),MATCH("Наименование",'С закупкой'!$A$8:$Z$8,0)),IF(ISTEXT(INDEX('С закупкой'!$A:$Z,ROW()-ROW($A$8)+ROW('С закупкой'!$A$8),MATCH("№",'С закупкой'!$A$8:$Z$8,0))),INDEX('С закупкой'!$A:$Z,ROW()-ROW($A$8)+ROW('С закупкой'!$A$8),MATCH("№",'С закупкой'!$A$8:$Z$8,0)),""))</f>
        <v/>
      </c>
      <c r="D79" s="49">
        <f>IF(INDEX('С закупкой'!$A:$Z,ROW()-ROW($A$8)+ROW('С закупкой'!$A$8),MATCH("Бренд",'С закупкой'!$A$8:$Z$8,0))="","",INDEX('С закупкой'!$A:$Z,ROW()-ROW($A$8)+ROW('С закупкой'!$A$8),MATCH("Бренд",'С закупкой'!$A$8:$Z$8,0)))</f>
        <v/>
      </c>
      <c r="E79" s="50">
        <f>IF(INDEX('С закупкой'!$A:$Z,ROW()-ROW($A$8)+ROW('С закупкой'!$A$8),MATCH("Артикул",'С закупкой'!$A$8:$Z$8,0))="","",INDEX('С закупкой'!$A:$Z,ROW()-ROW($A$8)+ROW('С закупкой'!$A$8),MATCH("Артикул",'С закупкой'!$A$8:$Z$8,0)))</f>
        <v/>
      </c>
      <c r="F79" s="49">
        <f>IF(INDEX('С закупкой'!$A:$Z,ROW()-ROW($A$8)+ROW('С закупкой'!$A$8),MATCH("Комната",'С закупкой'!$A$8:$Z$8,0))="","",INDEX('С закупкой'!$A:$Z,ROW()-ROW($A$8)+ROW('С закупкой'!$A$8),MATCH("Комната",'С закупкой'!$A$8:$Z$8,0)))</f>
        <v/>
      </c>
      <c r="G79" s="51">
        <f>IF(INDEX('С закупкой'!$A:$Z,ROW()-ROW($A$8)+ROW('С закупкой'!$A$8),MATCH("Кол-во",'С закупкой'!$A$8:$Z$8,0))="","",INDEX('С закупкой'!$A:$Z,ROW()-ROW($A$8)+ROW('С закупкой'!$A$8),MATCH("Кол-во",'С закупкой'!$A$8:$Z$8,0)))</f>
        <v/>
      </c>
      <c r="H79" s="52">
        <f>IF(INDEX('С закупкой'!$A:$Z,ROW()-ROW($A$8)+ROW('С закупкой'!$A$8),MATCH("Ед.",'С закупкой'!$A$8:$Z$8,0))="","",INDEX('С закупкой'!$A:$Z,ROW()-ROW($A$8)+ROW('С закупкой'!$A$8),MATCH("Ед.",'С закупкой'!$A$8:$Z$8,0)))</f>
        <v/>
      </c>
      <c r="I79" s="53">
        <f>IF(INDEX('С закупкой'!$A:$Z,ROW()-ROW($A$8)+ROW('С закупкой'!$A$8),MATCH("Клиенту за ед.",'С закупкой'!$A$8:$Z$8,0))="","",INDEX('С закупкой'!$A:$Z,ROW()-ROW($A$8)+ROW('С закупкой'!$A$8),MATCH("Клиенту за ед.",'С закупкой'!$A$8:$Z$8,0)))</f>
        <v/>
      </c>
      <c r="J79" s="54">
        <f>IF(LEFT($C79,6)="Итого:",SUM(J$8:J78)-2*SUMIF($C$8:$C78,"Итого:*",J$8:J78),IF($C79="ИТОГО ПО ПРОЕКТУ",SUM(J$8:J78)-SUMIF($C$8:$C78,"Итого:*",J$8:J78),IF(INDEX('С закупкой'!$A:$Z,ROW()-ROW($A$8)+ROW('С закупкой'!$A$8),MATCH("Сумма клиенту",'С закупкой'!$A$8:$Z$8,0))="","",INDEX('С закупкой'!$A:$Z,ROW()-ROW($A$8)+ROW('С закупкой'!$A$8),MATCH("Сумма клиенту",'С закупкой'!$A$8:$Z$8,0)))))</f>
        <v/>
      </c>
      <c r="K79" s="50">
        <f>IF(INDEX('С закупкой'!$A:$Z,ROW()-ROW($A$8)+ROW('С закупкой'!$A$8),MATCH("Поставка",'С закупкой'!$A$8:$Z$8,0))="","",INDEX('С закупкой'!$A:$Z,ROW()-ROW($A$8)+ROW('С закупкой'!$A$8),MATCH("Поставка",'С закупкой'!$A$8:$Z$8,0)))</f>
        <v/>
      </c>
      <c r="L79" s="50">
        <f>IF(INDEX('С закупкой'!$A:$Z,ROW()-ROW($A$8)+ROW('С закупкой'!$A$8),MATCH("Примечание",'С закупкой'!$A$8:$Z$8,0))="","",INDEX('С закупкой'!$A:$Z,ROW()-ROW($A$8)+ROW('С закупкой'!$A$8),MATCH("Примечание",'С закупкой'!$A$8:$Z$8,0)))</f>
        <v/>
      </c>
    </row>
    <row r="80" ht="36" customHeight="1">
      <c r="A80" s="47">
        <f>IF(ISNA(MATCH("№",'С закупкой'!$A$8:$Z$8,0)),"!",IF(ISNUMBER(INDEX('С закупкой'!$A:$Z,ROW()-ROW($A$8)+ROW('С закупкой'!$A$8),MATCH("№",'С закупкой'!$A$8:$Z$8,0))),INDEX('С закупкой'!$A:$Z,ROW()-ROW($A$8)+ROW('С закупкой'!$A$8),MATCH("№",'С закупкой'!$A$8:$Z$8,0)),""))</f>
        <v/>
      </c>
      <c r="B80" s="48">
        <f>IF(ISBLANK(INDEX('С закупкой'!$A:$Z,ROW()-ROW($A$8)+ROW('С закупкой'!$A$8),MATCH("Фото",'С закупкой'!$A$8:$Z$8,0))),"",INDEX('С закупкой'!$A:$Z,ROW()-ROW($A$8)+ROW('С закупкой'!$A$8),MATCH("Фото",'С закупкой'!$A$8:$Z$8,0)))</f>
        <v/>
      </c>
      <c r="C80" s="49">
        <f>IF(INDEX('С закупкой'!$A:$Z,ROW()-ROW($A$8)+ROW('С закупкой'!$A$8),MATCH("Наименование",'С закупкой'!$A$8:$Z$8,0))&lt;&gt;"",INDEX('С закупкой'!$A:$Z,ROW()-ROW($A$8)+ROW('С закупкой'!$A$8),MATCH("Наименование",'С закупкой'!$A$8:$Z$8,0)),IF(ISTEXT(INDEX('С закупкой'!$A:$Z,ROW()-ROW($A$8)+ROW('С закупкой'!$A$8),MATCH("№",'С закупкой'!$A$8:$Z$8,0))),INDEX('С закупкой'!$A:$Z,ROW()-ROW($A$8)+ROW('С закупкой'!$A$8),MATCH("№",'С закупкой'!$A$8:$Z$8,0)),""))</f>
        <v/>
      </c>
      <c r="D80" s="49">
        <f>IF(INDEX('С закупкой'!$A:$Z,ROW()-ROW($A$8)+ROW('С закупкой'!$A$8),MATCH("Бренд",'С закупкой'!$A$8:$Z$8,0))="","",INDEX('С закупкой'!$A:$Z,ROW()-ROW($A$8)+ROW('С закупкой'!$A$8),MATCH("Бренд",'С закупкой'!$A$8:$Z$8,0)))</f>
        <v/>
      </c>
      <c r="E80" s="50">
        <f>IF(INDEX('С закупкой'!$A:$Z,ROW()-ROW($A$8)+ROW('С закупкой'!$A$8),MATCH("Артикул",'С закупкой'!$A$8:$Z$8,0))="","",INDEX('С закупкой'!$A:$Z,ROW()-ROW($A$8)+ROW('С закупкой'!$A$8),MATCH("Артикул",'С закупкой'!$A$8:$Z$8,0)))</f>
        <v/>
      </c>
      <c r="F80" s="49">
        <f>IF(INDEX('С закупкой'!$A:$Z,ROW()-ROW($A$8)+ROW('С закупкой'!$A$8),MATCH("Комната",'С закупкой'!$A$8:$Z$8,0))="","",INDEX('С закупкой'!$A:$Z,ROW()-ROW($A$8)+ROW('С закупкой'!$A$8),MATCH("Комната",'С закупкой'!$A$8:$Z$8,0)))</f>
        <v/>
      </c>
      <c r="G80" s="51">
        <f>IF(INDEX('С закупкой'!$A:$Z,ROW()-ROW($A$8)+ROW('С закупкой'!$A$8),MATCH("Кол-во",'С закупкой'!$A$8:$Z$8,0))="","",INDEX('С закупкой'!$A:$Z,ROW()-ROW($A$8)+ROW('С закупкой'!$A$8),MATCH("Кол-во",'С закупкой'!$A$8:$Z$8,0)))</f>
        <v/>
      </c>
      <c r="H80" s="52">
        <f>IF(INDEX('С закупкой'!$A:$Z,ROW()-ROW($A$8)+ROW('С закупкой'!$A$8),MATCH("Ед.",'С закупкой'!$A$8:$Z$8,0))="","",INDEX('С закупкой'!$A:$Z,ROW()-ROW($A$8)+ROW('С закупкой'!$A$8),MATCH("Ед.",'С закупкой'!$A$8:$Z$8,0)))</f>
        <v/>
      </c>
      <c r="I80" s="53">
        <f>IF(INDEX('С закупкой'!$A:$Z,ROW()-ROW($A$8)+ROW('С закупкой'!$A$8),MATCH("Клиенту за ед.",'С закупкой'!$A$8:$Z$8,0))="","",INDEX('С закупкой'!$A:$Z,ROW()-ROW($A$8)+ROW('С закупкой'!$A$8),MATCH("Клиенту за ед.",'С закупкой'!$A$8:$Z$8,0)))</f>
        <v/>
      </c>
      <c r="J80" s="54">
        <f>IF(LEFT($C80,6)="Итого:",SUM(J$8:J79)-2*SUMIF($C$8:$C79,"Итого:*",J$8:J79),IF($C80="ИТОГО ПО ПРОЕКТУ",SUM(J$8:J79)-SUMIF($C$8:$C79,"Итого:*",J$8:J79),IF(INDEX('С закупкой'!$A:$Z,ROW()-ROW($A$8)+ROW('С закупкой'!$A$8),MATCH("Сумма клиенту",'С закупкой'!$A$8:$Z$8,0))="","",INDEX('С закупкой'!$A:$Z,ROW()-ROW($A$8)+ROW('С закупкой'!$A$8),MATCH("Сумма клиенту",'С закупкой'!$A$8:$Z$8,0)))))</f>
        <v/>
      </c>
      <c r="K80" s="50">
        <f>IF(INDEX('С закупкой'!$A:$Z,ROW()-ROW($A$8)+ROW('С закупкой'!$A$8),MATCH("Поставка",'С закупкой'!$A$8:$Z$8,0))="","",INDEX('С закупкой'!$A:$Z,ROW()-ROW($A$8)+ROW('С закупкой'!$A$8),MATCH("Поставка",'С закупкой'!$A$8:$Z$8,0)))</f>
        <v/>
      </c>
      <c r="L80" s="50">
        <f>IF(INDEX('С закупкой'!$A:$Z,ROW()-ROW($A$8)+ROW('С закупкой'!$A$8),MATCH("Примечание",'С закупкой'!$A$8:$Z$8,0))="","",INDEX('С закупкой'!$A:$Z,ROW()-ROW($A$8)+ROW('С закупкой'!$A$8),MATCH("Примечание",'С закупкой'!$A$8:$Z$8,0)))</f>
        <v/>
      </c>
    </row>
    <row r="81" ht="36" customHeight="1">
      <c r="A81" s="47">
        <f>IF(ISNA(MATCH("№",'С закупкой'!$A$8:$Z$8,0)),"!",IF(ISNUMBER(INDEX('С закупкой'!$A:$Z,ROW()-ROW($A$8)+ROW('С закупкой'!$A$8),MATCH("№",'С закупкой'!$A$8:$Z$8,0))),INDEX('С закупкой'!$A:$Z,ROW()-ROW($A$8)+ROW('С закупкой'!$A$8),MATCH("№",'С закупкой'!$A$8:$Z$8,0)),""))</f>
        <v/>
      </c>
      <c r="B81" s="48">
        <f>IF(ISBLANK(INDEX('С закупкой'!$A:$Z,ROW()-ROW($A$8)+ROW('С закупкой'!$A$8),MATCH("Фото",'С закупкой'!$A$8:$Z$8,0))),"",INDEX('С закупкой'!$A:$Z,ROW()-ROW($A$8)+ROW('С закупкой'!$A$8),MATCH("Фото",'С закупкой'!$A$8:$Z$8,0)))</f>
        <v/>
      </c>
      <c r="C81" s="49">
        <f>IF(INDEX('С закупкой'!$A:$Z,ROW()-ROW($A$8)+ROW('С закупкой'!$A$8),MATCH("Наименование",'С закупкой'!$A$8:$Z$8,0))&lt;&gt;"",INDEX('С закупкой'!$A:$Z,ROW()-ROW($A$8)+ROW('С закупкой'!$A$8),MATCH("Наименование",'С закупкой'!$A$8:$Z$8,0)),IF(ISTEXT(INDEX('С закупкой'!$A:$Z,ROW()-ROW($A$8)+ROW('С закупкой'!$A$8),MATCH("№",'С закупкой'!$A$8:$Z$8,0))),INDEX('С закупкой'!$A:$Z,ROW()-ROW($A$8)+ROW('С закупкой'!$A$8),MATCH("№",'С закупкой'!$A$8:$Z$8,0)),""))</f>
        <v/>
      </c>
      <c r="D81" s="49">
        <f>IF(INDEX('С закупкой'!$A:$Z,ROW()-ROW($A$8)+ROW('С закупкой'!$A$8),MATCH("Бренд",'С закупкой'!$A$8:$Z$8,0))="","",INDEX('С закупкой'!$A:$Z,ROW()-ROW($A$8)+ROW('С закупкой'!$A$8),MATCH("Бренд",'С закупкой'!$A$8:$Z$8,0)))</f>
        <v/>
      </c>
      <c r="E81" s="50">
        <f>IF(INDEX('С закупкой'!$A:$Z,ROW()-ROW($A$8)+ROW('С закупкой'!$A$8),MATCH("Артикул",'С закупкой'!$A$8:$Z$8,0))="","",INDEX('С закупкой'!$A:$Z,ROW()-ROW($A$8)+ROW('С закупкой'!$A$8),MATCH("Артикул",'С закупкой'!$A$8:$Z$8,0)))</f>
        <v/>
      </c>
      <c r="F81" s="49">
        <f>IF(INDEX('С закупкой'!$A:$Z,ROW()-ROW($A$8)+ROW('С закупкой'!$A$8),MATCH("Комната",'С закупкой'!$A$8:$Z$8,0))="","",INDEX('С закупкой'!$A:$Z,ROW()-ROW($A$8)+ROW('С закупкой'!$A$8),MATCH("Комната",'С закупкой'!$A$8:$Z$8,0)))</f>
        <v/>
      </c>
      <c r="G81" s="51">
        <f>IF(INDEX('С закупкой'!$A:$Z,ROW()-ROW($A$8)+ROW('С закупкой'!$A$8),MATCH("Кол-во",'С закупкой'!$A$8:$Z$8,0))="","",INDEX('С закупкой'!$A:$Z,ROW()-ROW($A$8)+ROW('С закупкой'!$A$8),MATCH("Кол-во",'С закупкой'!$A$8:$Z$8,0)))</f>
        <v/>
      </c>
      <c r="H81" s="52">
        <f>IF(INDEX('С закупкой'!$A:$Z,ROW()-ROW($A$8)+ROW('С закупкой'!$A$8),MATCH("Ед.",'С закупкой'!$A$8:$Z$8,0))="","",INDEX('С закупкой'!$A:$Z,ROW()-ROW($A$8)+ROW('С закупкой'!$A$8),MATCH("Ед.",'С закупкой'!$A$8:$Z$8,0)))</f>
        <v/>
      </c>
      <c r="I81" s="53">
        <f>IF(INDEX('С закупкой'!$A:$Z,ROW()-ROW($A$8)+ROW('С закупкой'!$A$8),MATCH("Клиенту за ед.",'С закупкой'!$A$8:$Z$8,0))="","",INDEX('С закупкой'!$A:$Z,ROW()-ROW($A$8)+ROW('С закупкой'!$A$8),MATCH("Клиенту за ед.",'С закупкой'!$A$8:$Z$8,0)))</f>
        <v/>
      </c>
      <c r="J81" s="54">
        <f>IF(LEFT($C81,6)="Итого:",SUM(J$8:J80)-2*SUMIF($C$8:$C80,"Итого:*",J$8:J80),IF($C81="ИТОГО ПО ПРОЕКТУ",SUM(J$8:J80)-SUMIF($C$8:$C80,"Итого:*",J$8:J80),IF(INDEX('С закупкой'!$A:$Z,ROW()-ROW($A$8)+ROW('С закупкой'!$A$8),MATCH("Сумма клиенту",'С закупкой'!$A$8:$Z$8,0))="","",INDEX('С закупкой'!$A:$Z,ROW()-ROW($A$8)+ROW('С закупкой'!$A$8),MATCH("Сумма клиенту",'С закупкой'!$A$8:$Z$8,0)))))</f>
        <v/>
      </c>
      <c r="K81" s="50">
        <f>IF(INDEX('С закупкой'!$A:$Z,ROW()-ROW($A$8)+ROW('С закупкой'!$A$8),MATCH("Поставка",'С закупкой'!$A$8:$Z$8,0))="","",INDEX('С закупкой'!$A:$Z,ROW()-ROW($A$8)+ROW('С закупкой'!$A$8),MATCH("Поставка",'С закупкой'!$A$8:$Z$8,0)))</f>
        <v/>
      </c>
      <c r="L81" s="50">
        <f>IF(INDEX('С закупкой'!$A:$Z,ROW()-ROW($A$8)+ROW('С закупкой'!$A$8),MATCH("Примечание",'С закупкой'!$A$8:$Z$8,0))="","",INDEX('С закупкой'!$A:$Z,ROW()-ROW($A$8)+ROW('С закупкой'!$A$8),MATCH("Примечание",'С закупкой'!$A$8:$Z$8,0)))</f>
        <v/>
      </c>
    </row>
    <row r="82" ht="36" customHeight="1">
      <c r="A82" s="47">
        <f>IF(ISNA(MATCH("№",'С закупкой'!$A$8:$Z$8,0)),"!",IF(ISNUMBER(INDEX('С закупкой'!$A:$Z,ROW()-ROW($A$8)+ROW('С закупкой'!$A$8),MATCH("№",'С закупкой'!$A$8:$Z$8,0))),INDEX('С закупкой'!$A:$Z,ROW()-ROW($A$8)+ROW('С закупкой'!$A$8),MATCH("№",'С закупкой'!$A$8:$Z$8,0)),""))</f>
        <v/>
      </c>
      <c r="B82" s="48">
        <f>IF(ISBLANK(INDEX('С закупкой'!$A:$Z,ROW()-ROW($A$8)+ROW('С закупкой'!$A$8),MATCH("Фото",'С закупкой'!$A$8:$Z$8,0))),"",INDEX('С закупкой'!$A:$Z,ROW()-ROW($A$8)+ROW('С закупкой'!$A$8),MATCH("Фото",'С закупкой'!$A$8:$Z$8,0)))</f>
        <v/>
      </c>
      <c r="C82" s="49">
        <f>IF(INDEX('С закупкой'!$A:$Z,ROW()-ROW($A$8)+ROW('С закупкой'!$A$8),MATCH("Наименование",'С закупкой'!$A$8:$Z$8,0))&lt;&gt;"",INDEX('С закупкой'!$A:$Z,ROW()-ROW($A$8)+ROW('С закупкой'!$A$8),MATCH("Наименование",'С закупкой'!$A$8:$Z$8,0)),IF(ISTEXT(INDEX('С закупкой'!$A:$Z,ROW()-ROW($A$8)+ROW('С закупкой'!$A$8),MATCH("№",'С закупкой'!$A$8:$Z$8,0))),INDEX('С закупкой'!$A:$Z,ROW()-ROW($A$8)+ROW('С закупкой'!$A$8),MATCH("№",'С закупкой'!$A$8:$Z$8,0)),""))</f>
        <v/>
      </c>
      <c r="D82" s="49">
        <f>IF(INDEX('С закупкой'!$A:$Z,ROW()-ROW($A$8)+ROW('С закупкой'!$A$8),MATCH("Бренд",'С закупкой'!$A$8:$Z$8,0))="","",INDEX('С закупкой'!$A:$Z,ROW()-ROW($A$8)+ROW('С закупкой'!$A$8),MATCH("Бренд",'С закупкой'!$A$8:$Z$8,0)))</f>
        <v/>
      </c>
      <c r="E82" s="50">
        <f>IF(INDEX('С закупкой'!$A:$Z,ROW()-ROW($A$8)+ROW('С закупкой'!$A$8),MATCH("Артикул",'С закупкой'!$A$8:$Z$8,0))="","",INDEX('С закупкой'!$A:$Z,ROW()-ROW($A$8)+ROW('С закупкой'!$A$8),MATCH("Артикул",'С закупкой'!$A$8:$Z$8,0)))</f>
        <v/>
      </c>
      <c r="F82" s="49">
        <f>IF(INDEX('С закупкой'!$A:$Z,ROW()-ROW($A$8)+ROW('С закупкой'!$A$8),MATCH("Комната",'С закупкой'!$A$8:$Z$8,0))="","",INDEX('С закупкой'!$A:$Z,ROW()-ROW($A$8)+ROW('С закупкой'!$A$8),MATCH("Комната",'С закупкой'!$A$8:$Z$8,0)))</f>
        <v/>
      </c>
      <c r="G82" s="51">
        <f>IF(INDEX('С закупкой'!$A:$Z,ROW()-ROW($A$8)+ROW('С закупкой'!$A$8),MATCH("Кол-во",'С закупкой'!$A$8:$Z$8,0))="","",INDEX('С закупкой'!$A:$Z,ROW()-ROW($A$8)+ROW('С закупкой'!$A$8),MATCH("Кол-во",'С закупкой'!$A$8:$Z$8,0)))</f>
        <v/>
      </c>
      <c r="H82" s="52">
        <f>IF(INDEX('С закупкой'!$A:$Z,ROW()-ROW($A$8)+ROW('С закупкой'!$A$8),MATCH("Ед.",'С закупкой'!$A$8:$Z$8,0))="","",INDEX('С закупкой'!$A:$Z,ROW()-ROW($A$8)+ROW('С закупкой'!$A$8),MATCH("Ед.",'С закупкой'!$A$8:$Z$8,0)))</f>
        <v/>
      </c>
      <c r="I82" s="53">
        <f>IF(INDEX('С закупкой'!$A:$Z,ROW()-ROW($A$8)+ROW('С закупкой'!$A$8),MATCH("Клиенту за ед.",'С закупкой'!$A$8:$Z$8,0))="","",INDEX('С закупкой'!$A:$Z,ROW()-ROW($A$8)+ROW('С закупкой'!$A$8),MATCH("Клиенту за ед.",'С закупкой'!$A$8:$Z$8,0)))</f>
        <v/>
      </c>
      <c r="J82" s="54">
        <f>IF(LEFT($C82,6)="Итого:",SUM(J$8:J81)-2*SUMIF($C$8:$C81,"Итого:*",J$8:J81),IF($C82="ИТОГО ПО ПРОЕКТУ",SUM(J$8:J81)-SUMIF($C$8:$C81,"Итого:*",J$8:J81),IF(INDEX('С закупкой'!$A:$Z,ROW()-ROW($A$8)+ROW('С закупкой'!$A$8),MATCH("Сумма клиенту",'С закупкой'!$A$8:$Z$8,0))="","",INDEX('С закупкой'!$A:$Z,ROW()-ROW($A$8)+ROW('С закупкой'!$A$8),MATCH("Сумма клиенту",'С закупкой'!$A$8:$Z$8,0)))))</f>
        <v/>
      </c>
      <c r="K82" s="50">
        <f>IF(INDEX('С закупкой'!$A:$Z,ROW()-ROW($A$8)+ROW('С закупкой'!$A$8),MATCH("Поставка",'С закупкой'!$A$8:$Z$8,0))="","",INDEX('С закупкой'!$A:$Z,ROW()-ROW($A$8)+ROW('С закупкой'!$A$8),MATCH("Поставка",'С закупкой'!$A$8:$Z$8,0)))</f>
        <v/>
      </c>
      <c r="L82" s="50">
        <f>IF(INDEX('С закупкой'!$A:$Z,ROW()-ROW($A$8)+ROW('С закупкой'!$A$8),MATCH("Примечание",'С закупкой'!$A$8:$Z$8,0))="","",INDEX('С закупкой'!$A:$Z,ROW()-ROW($A$8)+ROW('С закупкой'!$A$8),MATCH("Примечание",'С закупкой'!$A$8:$Z$8,0)))</f>
        <v/>
      </c>
    </row>
    <row r="83" ht="36" customHeight="1">
      <c r="A83" s="47">
        <f>IF(ISNA(MATCH("№",'С закупкой'!$A$8:$Z$8,0)),"!",IF(ISNUMBER(INDEX('С закупкой'!$A:$Z,ROW()-ROW($A$8)+ROW('С закупкой'!$A$8),MATCH("№",'С закупкой'!$A$8:$Z$8,0))),INDEX('С закупкой'!$A:$Z,ROW()-ROW($A$8)+ROW('С закупкой'!$A$8),MATCH("№",'С закупкой'!$A$8:$Z$8,0)),""))</f>
        <v/>
      </c>
      <c r="B83" s="48">
        <f>IF(ISBLANK(INDEX('С закупкой'!$A:$Z,ROW()-ROW($A$8)+ROW('С закупкой'!$A$8),MATCH("Фото",'С закупкой'!$A$8:$Z$8,0))),"",INDEX('С закупкой'!$A:$Z,ROW()-ROW($A$8)+ROW('С закупкой'!$A$8),MATCH("Фото",'С закупкой'!$A$8:$Z$8,0)))</f>
        <v/>
      </c>
      <c r="C83" s="49">
        <f>IF(INDEX('С закупкой'!$A:$Z,ROW()-ROW($A$8)+ROW('С закупкой'!$A$8),MATCH("Наименование",'С закупкой'!$A$8:$Z$8,0))&lt;&gt;"",INDEX('С закупкой'!$A:$Z,ROW()-ROW($A$8)+ROW('С закупкой'!$A$8),MATCH("Наименование",'С закупкой'!$A$8:$Z$8,0)),IF(ISTEXT(INDEX('С закупкой'!$A:$Z,ROW()-ROW($A$8)+ROW('С закупкой'!$A$8),MATCH("№",'С закупкой'!$A$8:$Z$8,0))),INDEX('С закупкой'!$A:$Z,ROW()-ROW($A$8)+ROW('С закупкой'!$A$8),MATCH("№",'С закупкой'!$A$8:$Z$8,0)),""))</f>
        <v/>
      </c>
      <c r="D83" s="49">
        <f>IF(INDEX('С закупкой'!$A:$Z,ROW()-ROW($A$8)+ROW('С закупкой'!$A$8),MATCH("Бренд",'С закупкой'!$A$8:$Z$8,0))="","",INDEX('С закупкой'!$A:$Z,ROW()-ROW($A$8)+ROW('С закупкой'!$A$8),MATCH("Бренд",'С закупкой'!$A$8:$Z$8,0)))</f>
        <v/>
      </c>
      <c r="E83" s="50">
        <f>IF(INDEX('С закупкой'!$A:$Z,ROW()-ROW($A$8)+ROW('С закупкой'!$A$8),MATCH("Артикул",'С закупкой'!$A$8:$Z$8,0))="","",INDEX('С закупкой'!$A:$Z,ROW()-ROW($A$8)+ROW('С закупкой'!$A$8),MATCH("Артикул",'С закупкой'!$A$8:$Z$8,0)))</f>
        <v/>
      </c>
      <c r="F83" s="49">
        <f>IF(INDEX('С закупкой'!$A:$Z,ROW()-ROW($A$8)+ROW('С закупкой'!$A$8),MATCH("Комната",'С закупкой'!$A$8:$Z$8,0))="","",INDEX('С закупкой'!$A:$Z,ROW()-ROW($A$8)+ROW('С закупкой'!$A$8),MATCH("Комната",'С закупкой'!$A$8:$Z$8,0)))</f>
        <v/>
      </c>
      <c r="G83" s="51">
        <f>IF(INDEX('С закупкой'!$A:$Z,ROW()-ROW($A$8)+ROW('С закупкой'!$A$8),MATCH("Кол-во",'С закупкой'!$A$8:$Z$8,0))="","",INDEX('С закупкой'!$A:$Z,ROW()-ROW($A$8)+ROW('С закупкой'!$A$8),MATCH("Кол-во",'С закупкой'!$A$8:$Z$8,0)))</f>
        <v/>
      </c>
      <c r="H83" s="52">
        <f>IF(INDEX('С закупкой'!$A:$Z,ROW()-ROW($A$8)+ROW('С закупкой'!$A$8),MATCH("Ед.",'С закупкой'!$A$8:$Z$8,0))="","",INDEX('С закупкой'!$A:$Z,ROW()-ROW($A$8)+ROW('С закупкой'!$A$8),MATCH("Ед.",'С закупкой'!$A$8:$Z$8,0)))</f>
        <v/>
      </c>
      <c r="I83" s="53">
        <f>IF(INDEX('С закупкой'!$A:$Z,ROW()-ROW($A$8)+ROW('С закупкой'!$A$8),MATCH("Клиенту за ед.",'С закупкой'!$A$8:$Z$8,0))="","",INDEX('С закупкой'!$A:$Z,ROW()-ROW($A$8)+ROW('С закупкой'!$A$8),MATCH("Клиенту за ед.",'С закупкой'!$A$8:$Z$8,0)))</f>
        <v/>
      </c>
      <c r="J83" s="54">
        <f>IF(LEFT($C83,6)="Итого:",SUM(J$8:J82)-2*SUMIF($C$8:$C82,"Итого:*",J$8:J82),IF($C83="ИТОГО ПО ПРОЕКТУ",SUM(J$8:J82)-SUMIF($C$8:$C82,"Итого:*",J$8:J82),IF(INDEX('С закупкой'!$A:$Z,ROW()-ROW($A$8)+ROW('С закупкой'!$A$8),MATCH("Сумма клиенту",'С закупкой'!$A$8:$Z$8,0))="","",INDEX('С закупкой'!$A:$Z,ROW()-ROW($A$8)+ROW('С закупкой'!$A$8),MATCH("Сумма клиенту",'С закупкой'!$A$8:$Z$8,0)))))</f>
        <v/>
      </c>
      <c r="K83" s="50">
        <f>IF(INDEX('С закупкой'!$A:$Z,ROW()-ROW($A$8)+ROW('С закупкой'!$A$8),MATCH("Поставка",'С закупкой'!$A$8:$Z$8,0))="","",INDEX('С закупкой'!$A:$Z,ROW()-ROW($A$8)+ROW('С закупкой'!$A$8),MATCH("Поставка",'С закупкой'!$A$8:$Z$8,0)))</f>
        <v/>
      </c>
      <c r="L83" s="50">
        <f>IF(INDEX('С закупкой'!$A:$Z,ROW()-ROW($A$8)+ROW('С закупкой'!$A$8),MATCH("Примечание",'С закупкой'!$A$8:$Z$8,0))="","",INDEX('С закупкой'!$A:$Z,ROW()-ROW($A$8)+ROW('С закупкой'!$A$8),MATCH("Примечание",'С закупкой'!$A$8:$Z$8,0)))</f>
        <v/>
      </c>
    </row>
    <row r="84" ht="36" customHeight="1">
      <c r="A84" s="47">
        <f>IF(ISNA(MATCH("№",'С закупкой'!$A$8:$Z$8,0)),"!",IF(ISNUMBER(INDEX('С закупкой'!$A:$Z,ROW()-ROW($A$8)+ROW('С закупкой'!$A$8),MATCH("№",'С закупкой'!$A$8:$Z$8,0))),INDEX('С закупкой'!$A:$Z,ROW()-ROW($A$8)+ROW('С закупкой'!$A$8),MATCH("№",'С закупкой'!$A$8:$Z$8,0)),""))</f>
        <v/>
      </c>
      <c r="B84" s="48">
        <f>IF(ISBLANK(INDEX('С закупкой'!$A:$Z,ROW()-ROW($A$8)+ROW('С закупкой'!$A$8),MATCH("Фото",'С закупкой'!$A$8:$Z$8,0))),"",INDEX('С закупкой'!$A:$Z,ROW()-ROW($A$8)+ROW('С закупкой'!$A$8),MATCH("Фото",'С закупкой'!$A$8:$Z$8,0)))</f>
        <v/>
      </c>
      <c r="C84" s="49">
        <f>IF(INDEX('С закупкой'!$A:$Z,ROW()-ROW($A$8)+ROW('С закупкой'!$A$8),MATCH("Наименование",'С закупкой'!$A$8:$Z$8,0))&lt;&gt;"",INDEX('С закупкой'!$A:$Z,ROW()-ROW($A$8)+ROW('С закупкой'!$A$8),MATCH("Наименование",'С закупкой'!$A$8:$Z$8,0)),IF(ISTEXT(INDEX('С закупкой'!$A:$Z,ROW()-ROW($A$8)+ROW('С закупкой'!$A$8),MATCH("№",'С закупкой'!$A$8:$Z$8,0))),INDEX('С закупкой'!$A:$Z,ROW()-ROW($A$8)+ROW('С закупкой'!$A$8),MATCH("№",'С закупкой'!$A$8:$Z$8,0)),""))</f>
        <v/>
      </c>
      <c r="D84" s="49">
        <f>IF(INDEX('С закупкой'!$A:$Z,ROW()-ROW($A$8)+ROW('С закупкой'!$A$8),MATCH("Бренд",'С закупкой'!$A$8:$Z$8,0))="","",INDEX('С закупкой'!$A:$Z,ROW()-ROW($A$8)+ROW('С закупкой'!$A$8),MATCH("Бренд",'С закупкой'!$A$8:$Z$8,0)))</f>
        <v/>
      </c>
      <c r="E84" s="50">
        <f>IF(INDEX('С закупкой'!$A:$Z,ROW()-ROW($A$8)+ROW('С закупкой'!$A$8),MATCH("Артикул",'С закупкой'!$A$8:$Z$8,0))="","",INDEX('С закупкой'!$A:$Z,ROW()-ROW($A$8)+ROW('С закупкой'!$A$8),MATCH("Артикул",'С закупкой'!$A$8:$Z$8,0)))</f>
        <v/>
      </c>
      <c r="F84" s="49">
        <f>IF(INDEX('С закупкой'!$A:$Z,ROW()-ROW($A$8)+ROW('С закупкой'!$A$8),MATCH("Комната",'С закупкой'!$A$8:$Z$8,0))="","",INDEX('С закупкой'!$A:$Z,ROW()-ROW($A$8)+ROW('С закупкой'!$A$8),MATCH("Комната",'С закупкой'!$A$8:$Z$8,0)))</f>
        <v/>
      </c>
      <c r="G84" s="51">
        <f>IF(INDEX('С закупкой'!$A:$Z,ROW()-ROW($A$8)+ROW('С закупкой'!$A$8),MATCH("Кол-во",'С закупкой'!$A$8:$Z$8,0))="","",INDEX('С закупкой'!$A:$Z,ROW()-ROW($A$8)+ROW('С закупкой'!$A$8),MATCH("Кол-во",'С закупкой'!$A$8:$Z$8,0)))</f>
        <v/>
      </c>
      <c r="H84" s="52">
        <f>IF(INDEX('С закупкой'!$A:$Z,ROW()-ROW($A$8)+ROW('С закупкой'!$A$8),MATCH("Ед.",'С закупкой'!$A$8:$Z$8,0))="","",INDEX('С закупкой'!$A:$Z,ROW()-ROW($A$8)+ROW('С закупкой'!$A$8),MATCH("Ед.",'С закупкой'!$A$8:$Z$8,0)))</f>
        <v/>
      </c>
      <c r="I84" s="53">
        <f>IF(INDEX('С закупкой'!$A:$Z,ROW()-ROW($A$8)+ROW('С закупкой'!$A$8),MATCH("Клиенту за ед.",'С закупкой'!$A$8:$Z$8,0))="","",INDEX('С закупкой'!$A:$Z,ROW()-ROW($A$8)+ROW('С закупкой'!$A$8),MATCH("Клиенту за ед.",'С закупкой'!$A$8:$Z$8,0)))</f>
        <v/>
      </c>
      <c r="J84" s="54">
        <f>IF(LEFT($C84,6)="Итого:",SUM(J$8:J83)-2*SUMIF($C$8:$C83,"Итого:*",J$8:J83),IF($C84="ИТОГО ПО ПРОЕКТУ",SUM(J$8:J83)-SUMIF($C$8:$C83,"Итого:*",J$8:J83),IF(INDEX('С закупкой'!$A:$Z,ROW()-ROW($A$8)+ROW('С закупкой'!$A$8),MATCH("Сумма клиенту",'С закупкой'!$A$8:$Z$8,0))="","",INDEX('С закупкой'!$A:$Z,ROW()-ROW($A$8)+ROW('С закупкой'!$A$8),MATCH("Сумма клиенту",'С закупкой'!$A$8:$Z$8,0)))))</f>
        <v/>
      </c>
      <c r="K84" s="50">
        <f>IF(INDEX('С закупкой'!$A:$Z,ROW()-ROW($A$8)+ROW('С закупкой'!$A$8),MATCH("Поставка",'С закупкой'!$A$8:$Z$8,0))="","",INDEX('С закупкой'!$A:$Z,ROW()-ROW($A$8)+ROW('С закупкой'!$A$8),MATCH("Поставка",'С закупкой'!$A$8:$Z$8,0)))</f>
        <v/>
      </c>
      <c r="L84" s="50">
        <f>IF(INDEX('С закупкой'!$A:$Z,ROW()-ROW($A$8)+ROW('С закупкой'!$A$8),MATCH("Примечание",'С закупкой'!$A$8:$Z$8,0))="","",INDEX('С закупкой'!$A:$Z,ROW()-ROW($A$8)+ROW('С закупкой'!$A$8),MATCH("Примечание",'С закупкой'!$A$8:$Z$8,0)))</f>
        <v/>
      </c>
    </row>
    <row r="85" ht="36" customHeight="1">
      <c r="A85" s="47">
        <f>IF(ISNA(MATCH("№",'С закупкой'!$A$8:$Z$8,0)),"!",IF(ISNUMBER(INDEX('С закупкой'!$A:$Z,ROW()-ROW($A$8)+ROW('С закупкой'!$A$8),MATCH("№",'С закупкой'!$A$8:$Z$8,0))),INDEX('С закупкой'!$A:$Z,ROW()-ROW($A$8)+ROW('С закупкой'!$A$8),MATCH("№",'С закупкой'!$A$8:$Z$8,0)),""))</f>
        <v/>
      </c>
      <c r="B85" s="48">
        <f>IF(ISBLANK(INDEX('С закупкой'!$A:$Z,ROW()-ROW($A$8)+ROW('С закупкой'!$A$8),MATCH("Фото",'С закупкой'!$A$8:$Z$8,0))),"",INDEX('С закупкой'!$A:$Z,ROW()-ROW($A$8)+ROW('С закупкой'!$A$8),MATCH("Фото",'С закупкой'!$A$8:$Z$8,0)))</f>
        <v/>
      </c>
      <c r="C85" s="49">
        <f>IF(INDEX('С закупкой'!$A:$Z,ROW()-ROW($A$8)+ROW('С закупкой'!$A$8),MATCH("Наименование",'С закупкой'!$A$8:$Z$8,0))&lt;&gt;"",INDEX('С закупкой'!$A:$Z,ROW()-ROW($A$8)+ROW('С закупкой'!$A$8),MATCH("Наименование",'С закупкой'!$A$8:$Z$8,0)),IF(ISTEXT(INDEX('С закупкой'!$A:$Z,ROW()-ROW($A$8)+ROW('С закупкой'!$A$8),MATCH("№",'С закупкой'!$A$8:$Z$8,0))),INDEX('С закупкой'!$A:$Z,ROW()-ROW($A$8)+ROW('С закупкой'!$A$8),MATCH("№",'С закупкой'!$A$8:$Z$8,0)),""))</f>
        <v/>
      </c>
      <c r="D85" s="49">
        <f>IF(INDEX('С закупкой'!$A:$Z,ROW()-ROW($A$8)+ROW('С закупкой'!$A$8),MATCH("Бренд",'С закупкой'!$A$8:$Z$8,0))="","",INDEX('С закупкой'!$A:$Z,ROW()-ROW($A$8)+ROW('С закупкой'!$A$8),MATCH("Бренд",'С закупкой'!$A$8:$Z$8,0)))</f>
        <v/>
      </c>
      <c r="E85" s="50">
        <f>IF(INDEX('С закупкой'!$A:$Z,ROW()-ROW($A$8)+ROW('С закупкой'!$A$8),MATCH("Артикул",'С закупкой'!$A$8:$Z$8,0))="","",INDEX('С закупкой'!$A:$Z,ROW()-ROW($A$8)+ROW('С закупкой'!$A$8),MATCH("Артикул",'С закупкой'!$A$8:$Z$8,0)))</f>
        <v/>
      </c>
      <c r="F85" s="49">
        <f>IF(INDEX('С закупкой'!$A:$Z,ROW()-ROW($A$8)+ROW('С закупкой'!$A$8),MATCH("Комната",'С закупкой'!$A$8:$Z$8,0))="","",INDEX('С закупкой'!$A:$Z,ROW()-ROW($A$8)+ROW('С закупкой'!$A$8),MATCH("Комната",'С закупкой'!$A$8:$Z$8,0)))</f>
        <v/>
      </c>
      <c r="G85" s="51">
        <f>IF(INDEX('С закупкой'!$A:$Z,ROW()-ROW($A$8)+ROW('С закупкой'!$A$8),MATCH("Кол-во",'С закупкой'!$A$8:$Z$8,0))="","",INDEX('С закупкой'!$A:$Z,ROW()-ROW($A$8)+ROW('С закупкой'!$A$8),MATCH("Кол-во",'С закупкой'!$A$8:$Z$8,0)))</f>
        <v/>
      </c>
      <c r="H85" s="52">
        <f>IF(INDEX('С закупкой'!$A:$Z,ROW()-ROW($A$8)+ROW('С закупкой'!$A$8),MATCH("Ед.",'С закупкой'!$A$8:$Z$8,0))="","",INDEX('С закупкой'!$A:$Z,ROW()-ROW($A$8)+ROW('С закупкой'!$A$8),MATCH("Ед.",'С закупкой'!$A$8:$Z$8,0)))</f>
        <v/>
      </c>
      <c r="I85" s="53">
        <f>IF(INDEX('С закупкой'!$A:$Z,ROW()-ROW($A$8)+ROW('С закупкой'!$A$8),MATCH("Клиенту за ед.",'С закупкой'!$A$8:$Z$8,0))="","",INDEX('С закупкой'!$A:$Z,ROW()-ROW($A$8)+ROW('С закупкой'!$A$8),MATCH("Клиенту за ед.",'С закупкой'!$A$8:$Z$8,0)))</f>
        <v/>
      </c>
      <c r="J85" s="54">
        <f>IF(LEFT($C85,6)="Итого:",SUM(J$8:J84)-2*SUMIF($C$8:$C84,"Итого:*",J$8:J84),IF($C85="ИТОГО ПО ПРОЕКТУ",SUM(J$8:J84)-SUMIF($C$8:$C84,"Итого:*",J$8:J84),IF(INDEX('С закупкой'!$A:$Z,ROW()-ROW($A$8)+ROW('С закупкой'!$A$8),MATCH("Сумма клиенту",'С закупкой'!$A$8:$Z$8,0))="","",INDEX('С закупкой'!$A:$Z,ROW()-ROW($A$8)+ROW('С закупкой'!$A$8),MATCH("Сумма клиенту",'С закупкой'!$A$8:$Z$8,0)))))</f>
        <v/>
      </c>
      <c r="K85" s="50">
        <f>IF(INDEX('С закупкой'!$A:$Z,ROW()-ROW($A$8)+ROW('С закупкой'!$A$8),MATCH("Поставка",'С закупкой'!$A$8:$Z$8,0))="","",INDEX('С закупкой'!$A:$Z,ROW()-ROW($A$8)+ROW('С закупкой'!$A$8),MATCH("Поставка",'С закупкой'!$A$8:$Z$8,0)))</f>
        <v/>
      </c>
      <c r="L85" s="50">
        <f>IF(INDEX('С закупкой'!$A:$Z,ROW()-ROW($A$8)+ROW('С закупкой'!$A$8),MATCH("Примечание",'С закупкой'!$A$8:$Z$8,0))="","",INDEX('С закупкой'!$A:$Z,ROW()-ROW($A$8)+ROW('С закупкой'!$A$8),MATCH("Примечание",'С закупкой'!$A$8:$Z$8,0)))</f>
        <v/>
      </c>
    </row>
    <row r="86" ht="36" customHeight="1">
      <c r="A86" s="47">
        <f>IF(ISNA(MATCH("№",'С закупкой'!$A$8:$Z$8,0)),"!",IF(ISNUMBER(INDEX('С закупкой'!$A:$Z,ROW()-ROW($A$8)+ROW('С закупкой'!$A$8),MATCH("№",'С закупкой'!$A$8:$Z$8,0))),INDEX('С закупкой'!$A:$Z,ROW()-ROW($A$8)+ROW('С закупкой'!$A$8),MATCH("№",'С закупкой'!$A$8:$Z$8,0)),""))</f>
        <v/>
      </c>
      <c r="B86" s="48">
        <f>IF(ISBLANK(INDEX('С закупкой'!$A:$Z,ROW()-ROW($A$8)+ROW('С закупкой'!$A$8),MATCH("Фото",'С закупкой'!$A$8:$Z$8,0))),"",INDEX('С закупкой'!$A:$Z,ROW()-ROW($A$8)+ROW('С закупкой'!$A$8),MATCH("Фото",'С закупкой'!$A$8:$Z$8,0)))</f>
        <v/>
      </c>
      <c r="C86" s="49">
        <f>IF(INDEX('С закупкой'!$A:$Z,ROW()-ROW($A$8)+ROW('С закупкой'!$A$8),MATCH("Наименование",'С закупкой'!$A$8:$Z$8,0))&lt;&gt;"",INDEX('С закупкой'!$A:$Z,ROW()-ROW($A$8)+ROW('С закупкой'!$A$8),MATCH("Наименование",'С закупкой'!$A$8:$Z$8,0)),IF(ISTEXT(INDEX('С закупкой'!$A:$Z,ROW()-ROW($A$8)+ROW('С закупкой'!$A$8),MATCH("№",'С закупкой'!$A$8:$Z$8,0))),INDEX('С закупкой'!$A:$Z,ROW()-ROW($A$8)+ROW('С закупкой'!$A$8),MATCH("№",'С закупкой'!$A$8:$Z$8,0)),""))</f>
        <v/>
      </c>
      <c r="D86" s="49">
        <f>IF(INDEX('С закупкой'!$A:$Z,ROW()-ROW($A$8)+ROW('С закупкой'!$A$8),MATCH("Бренд",'С закупкой'!$A$8:$Z$8,0))="","",INDEX('С закупкой'!$A:$Z,ROW()-ROW($A$8)+ROW('С закупкой'!$A$8),MATCH("Бренд",'С закупкой'!$A$8:$Z$8,0)))</f>
        <v/>
      </c>
      <c r="E86" s="50">
        <f>IF(INDEX('С закупкой'!$A:$Z,ROW()-ROW($A$8)+ROW('С закупкой'!$A$8),MATCH("Артикул",'С закупкой'!$A$8:$Z$8,0))="","",INDEX('С закупкой'!$A:$Z,ROW()-ROW($A$8)+ROW('С закупкой'!$A$8),MATCH("Артикул",'С закупкой'!$A$8:$Z$8,0)))</f>
        <v/>
      </c>
      <c r="F86" s="49">
        <f>IF(INDEX('С закупкой'!$A:$Z,ROW()-ROW($A$8)+ROW('С закупкой'!$A$8),MATCH("Комната",'С закупкой'!$A$8:$Z$8,0))="","",INDEX('С закупкой'!$A:$Z,ROW()-ROW($A$8)+ROW('С закупкой'!$A$8),MATCH("Комната",'С закупкой'!$A$8:$Z$8,0)))</f>
        <v/>
      </c>
      <c r="G86" s="51">
        <f>IF(INDEX('С закупкой'!$A:$Z,ROW()-ROW($A$8)+ROW('С закупкой'!$A$8),MATCH("Кол-во",'С закупкой'!$A$8:$Z$8,0))="","",INDEX('С закупкой'!$A:$Z,ROW()-ROW($A$8)+ROW('С закупкой'!$A$8),MATCH("Кол-во",'С закупкой'!$A$8:$Z$8,0)))</f>
        <v/>
      </c>
      <c r="H86" s="52">
        <f>IF(INDEX('С закупкой'!$A:$Z,ROW()-ROW($A$8)+ROW('С закупкой'!$A$8),MATCH("Ед.",'С закупкой'!$A$8:$Z$8,0))="","",INDEX('С закупкой'!$A:$Z,ROW()-ROW($A$8)+ROW('С закупкой'!$A$8),MATCH("Ед.",'С закупкой'!$A$8:$Z$8,0)))</f>
        <v/>
      </c>
      <c r="I86" s="53">
        <f>IF(INDEX('С закупкой'!$A:$Z,ROW()-ROW($A$8)+ROW('С закупкой'!$A$8),MATCH("Клиенту за ед.",'С закупкой'!$A$8:$Z$8,0))="","",INDEX('С закупкой'!$A:$Z,ROW()-ROW($A$8)+ROW('С закупкой'!$A$8),MATCH("Клиенту за ед.",'С закупкой'!$A$8:$Z$8,0)))</f>
        <v/>
      </c>
      <c r="J86" s="54">
        <f>IF(LEFT($C86,6)="Итого:",SUM(J$8:J85)-2*SUMIF($C$8:$C85,"Итого:*",J$8:J85),IF($C86="ИТОГО ПО ПРОЕКТУ",SUM(J$8:J85)-SUMIF($C$8:$C85,"Итого:*",J$8:J85),IF(INDEX('С закупкой'!$A:$Z,ROW()-ROW($A$8)+ROW('С закупкой'!$A$8),MATCH("Сумма клиенту",'С закупкой'!$A$8:$Z$8,0))="","",INDEX('С закупкой'!$A:$Z,ROW()-ROW($A$8)+ROW('С закупкой'!$A$8),MATCH("Сумма клиенту",'С закупкой'!$A$8:$Z$8,0)))))</f>
        <v/>
      </c>
      <c r="K86" s="50">
        <f>IF(INDEX('С закупкой'!$A:$Z,ROW()-ROW($A$8)+ROW('С закупкой'!$A$8),MATCH("Поставка",'С закупкой'!$A$8:$Z$8,0))="","",INDEX('С закупкой'!$A:$Z,ROW()-ROW($A$8)+ROW('С закупкой'!$A$8),MATCH("Поставка",'С закупкой'!$A$8:$Z$8,0)))</f>
        <v/>
      </c>
      <c r="L86" s="50">
        <f>IF(INDEX('С закупкой'!$A:$Z,ROW()-ROW($A$8)+ROW('С закупкой'!$A$8),MATCH("Примечание",'С закупкой'!$A$8:$Z$8,0))="","",INDEX('С закупкой'!$A:$Z,ROW()-ROW($A$8)+ROW('С закупкой'!$A$8),MATCH("Примечание",'С закупкой'!$A$8:$Z$8,0)))</f>
        <v/>
      </c>
    </row>
    <row r="87" ht="36" customHeight="1">
      <c r="A87" s="47">
        <f>IF(ISNA(MATCH("№",'С закупкой'!$A$8:$Z$8,0)),"!",IF(ISNUMBER(INDEX('С закупкой'!$A:$Z,ROW()-ROW($A$8)+ROW('С закупкой'!$A$8),MATCH("№",'С закупкой'!$A$8:$Z$8,0))),INDEX('С закупкой'!$A:$Z,ROW()-ROW($A$8)+ROW('С закупкой'!$A$8),MATCH("№",'С закупкой'!$A$8:$Z$8,0)),""))</f>
        <v/>
      </c>
      <c r="B87" s="48">
        <f>IF(ISBLANK(INDEX('С закупкой'!$A:$Z,ROW()-ROW($A$8)+ROW('С закупкой'!$A$8),MATCH("Фото",'С закупкой'!$A$8:$Z$8,0))),"",INDEX('С закупкой'!$A:$Z,ROW()-ROW($A$8)+ROW('С закупкой'!$A$8),MATCH("Фото",'С закупкой'!$A$8:$Z$8,0)))</f>
        <v/>
      </c>
      <c r="C87" s="49">
        <f>IF(INDEX('С закупкой'!$A:$Z,ROW()-ROW($A$8)+ROW('С закупкой'!$A$8),MATCH("Наименование",'С закупкой'!$A$8:$Z$8,0))&lt;&gt;"",INDEX('С закупкой'!$A:$Z,ROW()-ROW($A$8)+ROW('С закупкой'!$A$8),MATCH("Наименование",'С закупкой'!$A$8:$Z$8,0)),IF(ISTEXT(INDEX('С закупкой'!$A:$Z,ROW()-ROW($A$8)+ROW('С закупкой'!$A$8),MATCH("№",'С закупкой'!$A$8:$Z$8,0))),INDEX('С закупкой'!$A:$Z,ROW()-ROW($A$8)+ROW('С закупкой'!$A$8),MATCH("№",'С закупкой'!$A$8:$Z$8,0)),""))</f>
        <v/>
      </c>
      <c r="D87" s="49">
        <f>IF(INDEX('С закупкой'!$A:$Z,ROW()-ROW($A$8)+ROW('С закупкой'!$A$8),MATCH("Бренд",'С закупкой'!$A$8:$Z$8,0))="","",INDEX('С закупкой'!$A:$Z,ROW()-ROW($A$8)+ROW('С закупкой'!$A$8),MATCH("Бренд",'С закупкой'!$A$8:$Z$8,0)))</f>
        <v/>
      </c>
      <c r="E87" s="50">
        <f>IF(INDEX('С закупкой'!$A:$Z,ROW()-ROW($A$8)+ROW('С закупкой'!$A$8),MATCH("Артикул",'С закупкой'!$A$8:$Z$8,0))="","",INDEX('С закупкой'!$A:$Z,ROW()-ROW($A$8)+ROW('С закупкой'!$A$8),MATCH("Артикул",'С закупкой'!$A$8:$Z$8,0)))</f>
        <v/>
      </c>
      <c r="F87" s="49">
        <f>IF(INDEX('С закупкой'!$A:$Z,ROW()-ROW($A$8)+ROW('С закупкой'!$A$8),MATCH("Комната",'С закупкой'!$A$8:$Z$8,0))="","",INDEX('С закупкой'!$A:$Z,ROW()-ROW($A$8)+ROW('С закупкой'!$A$8),MATCH("Комната",'С закупкой'!$A$8:$Z$8,0)))</f>
        <v/>
      </c>
      <c r="G87" s="51">
        <f>IF(INDEX('С закупкой'!$A:$Z,ROW()-ROW($A$8)+ROW('С закупкой'!$A$8),MATCH("Кол-во",'С закупкой'!$A$8:$Z$8,0))="","",INDEX('С закупкой'!$A:$Z,ROW()-ROW($A$8)+ROW('С закупкой'!$A$8),MATCH("Кол-во",'С закупкой'!$A$8:$Z$8,0)))</f>
        <v/>
      </c>
      <c r="H87" s="52">
        <f>IF(INDEX('С закупкой'!$A:$Z,ROW()-ROW($A$8)+ROW('С закупкой'!$A$8),MATCH("Ед.",'С закупкой'!$A$8:$Z$8,0))="","",INDEX('С закупкой'!$A:$Z,ROW()-ROW($A$8)+ROW('С закупкой'!$A$8),MATCH("Ед.",'С закупкой'!$A$8:$Z$8,0)))</f>
        <v/>
      </c>
      <c r="I87" s="53">
        <f>IF(INDEX('С закупкой'!$A:$Z,ROW()-ROW($A$8)+ROW('С закупкой'!$A$8),MATCH("Клиенту за ед.",'С закупкой'!$A$8:$Z$8,0))="","",INDEX('С закупкой'!$A:$Z,ROW()-ROW($A$8)+ROW('С закупкой'!$A$8),MATCH("Клиенту за ед.",'С закупкой'!$A$8:$Z$8,0)))</f>
        <v/>
      </c>
      <c r="J87" s="54">
        <f>IF(LEFT($C87,6)="Итого:",SUM(J$8:J86)-2*SUMIF($C$8:$C86,"Итого:*",J$8:J86),IF($C87="ИТОГО ПО ПРОЕКТУ",SUM(J$8:J86)-SUMIF($C$8:$C86,"Итого:*",J$8:J86),IF(INDEX('С закупкой'!$A:$Z,ROW()-ROW($A$8)+ROW('С закупкой'!$A$8),MATCH("Сумма клиенту",'С закупкой'!$A$8:$Z$8,0))="","",INDEX('С закупкой'!$A:$Z,ROW()-ROW($A$8)+ROW('С закупкой'!$A$8),MATCH("Сумма клиенту",'С закупкой'!$A$8:$Z$8,0)))))</f>
        <v/>
      </c>
      <c r="K87" s="50">
        <f>IF(INDEX('С закупкой'!$A:$Z,ROW()-ROW($A$8)+ROW('С закупкой'!$A$8),MATCH("Поставка",'С закупкой'!$A$8:$Z$8,0))="","",INDEX('С закупкой'!$A:$Z,ROW()-ROW($A$8)+ROW('С закупкой'!$A$8),MATCH("Поставка",'С закупкой'!$A$8:$Z$8,0)))</f>
        <v/>
      </c>
      <c r="L87" s="50">
        <f>IF(INDEX('С закупкой'!$A:$Z,ROW()-ROW($A$8)+ROW('С закупкой'!$A$8),MATCH("Примечание",'С закупкой'!$A$8:$Z$8,0))="","",INDEX('С закупкой'!$A:$Z,ROW()-ROW($A$8)+ROW('С закупкой'!$A$8),MATCH("Примечание",'С закупкой'!$A$8:$Z$8,0)))</f>
        <v/>
      </c>
    </row>
    <row r="88" ht="36" customHeight="1">
      <c r="A88" s="47">
        <f>IF(ISNA(MATCH("№",'С закупкой'!$A$8:$Z$8,0)),"!",IF(ISNUMBER(INDEX('С закупкой'!$A:$Z,ROW()-ROW($A$8)+ROW('С закупкой'!$A$8),MATCH("№",'С закупкой'!$A$8:$Z$8,0))),INDEX('С закупкой'!$A:$Z,ROW()-ROW($A$8)+ROW('С закупкой'!$A$8),MATCH("№",'С закупкой'!$A$8:$Z$8,0)),""))</f>
        <v/>
      </c>
      <c r="B88" s="48">
        <f>IF(ISBLANK(INDEX('С закупкой'!$A:$Z,ROW()-ROW($A$8)+ROW('С закупкой'!$A$8),MATCH("Фото",'С закупкой'!$A$8:$Z$8,0))),"",INDEX('С закупкой'!$A:$Z,ROW()-ROW($A$8)+ROW('С закупкой'!$A$8),MATCH("Фото",'С закупкой'!$A$8:$Z$8,0)))</f>
        <v/>
      </c>
      <c r="C88" s="49">
        <f>IF(INDEX('С закупкой'!$A:$Z,ROW()-ROW($A$8)+ROW('С закупкой'!$A$8),MATCH("Наименование",'С закупкой'!$A$8:$Z$8,0))&lt;&gt;"",INDEX('С закупкой'!$A:$Z,ROW()-ROW($A$8)+ROW('С закупкой'!$A$8),MATCH("Наименование",'С закупкой'!$A$8:$Z$8,0)),IF(ISTEXT(INDEX('С закупкой'!$A:$Z,ROW()-ROW($A$8)+ROW('С закупкой'!$A$8),MATCH("№",'С закупкой'!$A$8:$Z$8,0))),INDEX('С закупкой'!$A:$Z,ROW()-ROW($A$8)+ROW('С закупкой'!$A$8),MATCH("№",'С закупкой'!$A$8:$Z$8,0)),""))</f>
        <v/>
      </c>
      <c r="D88" s="49">
        <f>IF(INDEX('С закупкой'!$A:$Z,ROW()-ROW($A$8)+ROW('С закупкой'!$A$8),MATCH("Бренд",'С закупкой'!$A$8:$Z$8,0))="","",INDEX('С закупкой'!$A:$Z,ROW()-ROW($A$8)+ROW('С закупкой'!$A$8),MATCH("Бренд",'С закупкой'!$A$8:$Z$8,0)))</f>
        <v/>
      </c>
      <c r="E88" s="50">
        <f>IF(INDEX('С закупкой'!$A:$Z,ROW()-ROW($A$8)+ROW('С закупкой'!$A$8),MATCH("Артикул",'С закупкой'!$A$8:$Z$8,0))="","",INDEX('С закупкой'!$A:$Z,ROW()-ROW($A$8)+ROW('С закупкой'!$A$8),MATCH("Артикул",'С закупкой'!$A$8:$Z$8,0)))</f>
        <v/>
      </c>
      <c r="F88" s="49">
        <f>IF(INDEX('С закупкой'!$A:$Z,ROW()-ROW($A$8)+ROW('С закупкой'!$A$8),MATCH("Комната",'С закупкой'!$A$8:$Z$8,0))="","",INDEX('С закупкой'!$A:$Z,ROW()-ROW($A$8)+ROW('С закупкой'!$A$8),MATCH("Комната",'С закупкой'!$A$8:$Z$8,0)))</f>
        <v/>
      </c>
      <c r="G88" s="51">
        <f>IF(INDEX('С закупкой'!$A:$Z,ROW()-ROW($A$8)+ROW('С закупкой'!$A$8),MATCH("Кол-во",'С закупкой'!$A$8:$Z$8,0))="","",INDEX('С закупкой'!$A:$Z,ROW()-ROW($A$8)+ROW('С закупкой'!$A$8),MATCH("Кол-во",'С закупкой'!$A$8:$Z$8,0)))</f>
        <v/>
      </c>
      <c r="H88" s="52">
        <f>IF(INDEX('С закупкой'!$A:$Z,ROW()-ROW($A$8)+ROW('С закупкой'!$A$8),MATCH("Ед.",'С закупкой'!$A$8:$Z$8,0))="","",INDEX('С закупкой'!$A:$Z,ROW()-ROW($A$8)+ROW('С закупкой'!$A$8),MATCH("Ед.",'С закупкой'!$A$8:$Z$8,0)))</f>
        <v/>
      </c>
      <c r="I88" s="53">
        <f>IF(INDEX('С закупкой'!$A:$Z,ROW()-ROW($A$8)+ROW('С закупкой'!$A$8),MATCH("Клиенту за ед.",'С закупкой'!$A$8:$Z$8,0))="","",INDEX('С закупкой'!$A:$Z,ROW()-ROW($A$8)+ROW('С закупкой'!$A$8),MATCH("Клиенту за ед.",'С закупкой'!$A$8:$Z$8,0)))</f>
        <v/>
      </c>
      <c r="J88" s="54">
        <f>IF(LEFT($C88,6)="Итого:",SUM(J$8:J87)-2*SUMIF($C$8:$C87,"Итого:*",J$8:J87),IF($C88="ИТОГО ПО ПРОЕКТУ",SUM(J$8:J87)-SUMIF($C$8:$C87,"Итого:*",J$8:J87),IF(INDEX('С закупкой'!$A:$Z,ROW()-ROW($A$8)+ROW('С закупкой'!$A$8),MATCH("Сумма клиенту",'С закупкой'!$A$8:$Z$8,0))="","",INDEX('С закупкой'!$A:$Z,ROW()-ROW($A$8)+ROW('С закупкой'!$A$8),MATCH("Сумма клиенту",'С закупкой'!$A$8:$Z$8,0)))))</f>
        <v/>
      </c>
      <c r="K88" s="50">
        <f>IF(INDEX('С закупкой'!$A:$Z,ROW()-ROW($A$8)+ROW('С закупкой'!$A$8),MATCH("Поставка",'С закупкой'!$A$8:$Z$8,0))="","",INDEX('С закупкой'!$A:$Z,ROW()-ROW($A$8)+ROW('С закупкой'!$A$8),MATCH("Поставка",'С закупкой'!$A$8:$Z$8,0)))</f>
        <v/>
      </c>
      <c r="L88" s="50">
        <f>IF(INDEX('С закупкой'!$A:$Z,ROW()-ROW($A$8)+ROW('С закупкой'!$A$8),MATCH("Примечание",'С закупкой'!$A$8:$Z$8,0))="","",INDEX('С закупкой'!$A:$Z,ROW()-ROW($A$8)+ROW('С закупкой'!$A$8),MATCH("Примечание",'С закупкой'!$A$8:$Z$8,0)))</f>
        <v/>
      </c>
    </row>
    <row r="89" ht="36" customHeight="1">
      <c r="A89" s="47">
        <f>IF(ISNA(MATCH("№",'С закупкой'!$A$8:$Z$8,0)),"!",IF(ISNUMBER(INDEX('С закупкой'!$A:$Z,ROW()-ROW($A$8)+ROW('С закупкой'!$A$8),MATCH("№",'С закупкой'!$A$8:$Z$8,0))),INDEX('С закупкой'!$A:$Z,ROW()-ROW($A$8)+ROW('С закупкой'!$A$8),MATCH("№",'С закупкой'!$A$8:$Z$8,0)),""))</f>
        <v/>
      </c>
      <c r="B89" s="48">
        <f>IF(ISBLANK(INDEX('С закупкой'!$A:$Z,ROW()-ROW($A$8)+ROW('С закупкой'!$A$8),MATCH("Фото",'С закупкой'!$A$8:$Z$8,0))),"",INDEX('С закупкой'!$A:$Z,ROW()-ROW($A$8)+ROW('С закупкой'!$A$8),MATCH("Фото",'С закупкой'!$A$8:$Z$8,0)))</f>
        <v/>
      </c>
      <c r="C89" s="49">
        <f>IF(INDEX('С закупкой'!$A:$Z,ROW()-ROW($A$8)+ROW('С закупкой'!$A$8),MATCH("Наименование",'С закупкой'!$A$8:$Z$8,0))&lt;&gt;"",INDEX('С закупкой'!$A:$Z,ROW()-ROW($A$8)+ROW('С закупкой'!$A$8),MATCH("Наименование",'С закупкой'!$A$8:$Z$8,0)),IF(ISTEXT(INDEX('С закупкой'!$A:$Z,ROW()-ROW($A$8)+ROW('С закупкой'!$A$8),MATCH("№",'С закупкой'!$A$8:$Z$8,0))),INDEX('С закупкой'!$A:$Z,ROW()-ROW($A$8)+ROW('С закупкой'!$A$8),MATCH("№",'С закупкой'!$A$8:$Z$8,0)),""))</f>
        <v/>
      </c>
      <c r="D89" s="49">
        <f>IF(INDEX('С закупкой'!$A:$Z,ROW()-ROW($A$8)+ROW('С закупкой'!$A$8),MATCH("Бренд",'С закупкой'!$A$8:$Z$8,0))="","",INDEX('С закупкой'!$A:$Z,ROW()-ROW($A$8)+ROW('С закупкой'!$A$8),MATCH("Бренд",'С закупкой'!$A$8:$Z$8,0)))</f>
        <v/>
      </c>
      <c r="E89" s="50">
        <f>IF(INDEX('С закупкой'!$A:$Z,ROW()-ROW($A$8)+ROW('С закупкой'!$A$8),MATCH("Артикул",'С закупкой'!$A$8:$Z$8,0))="","",INDEX('С закупкой'!$A:$Z,ROW()-ROW($A$8)+ROW('С закупкой'!$A$8),MATCH("Артикул",'С закупкой'!$A$8:$Z$8,0)))</f>
        <v/>
      </c>
      <c r="F89" s="49">
        <f>IF(INDEX('С закупкой'!$A:$Z,ROW()-ROW($A$8)+ROW('С закупкой'!$A$8),MATCH("Комната",'С закупкой'!$A$8:$Z$8,0))="","",INDEX('С закупкой'!$A:$Z,ROW()-ROW($A$8)+ROW('С закупкой'!$A$8),MATCH("Комната",'С закупкой'!$A$8:$Z$8,0)))</f>
        <v/>
      </c>
      <c r="G89" s="51">
        <f>IF(INDEX('С закупкой'!$A:$Z,ROW()-ROW($A$8)+ROW('С закупкой'!$A$8),MATCH("Кол-во",'С закупкой'!$A$8:$Z$8,0))="","",INDEX('С закупкой'!$A:$Z,ROW()-ROW($A$8)+ROW('С закупкой'!$A$8),MATCH("Кол-во",'С закупкой'!$A$8:$Z$8,0)))</f>
        <v/>
      </c>
      <c r="H89" s="52">
        <f>IF(INDEX('С закупкой'!$A:$Z,ROW()-ROW($A$8)+ROW('С закупкой'!$A$8),MATCH("Ед.",'С закупкой'!$A$8:$Z$8,0))="","",INDEX('С закупкой'!$A:$Z,ROW()-ROW($A$8)+ROW('С закупкой'!$A$8),MATCH("Ед.",'С закупкой'!$A$8:$Z$8,0)))</f>
        <v/>
      </c>
      <c r="I89" s="53">
        <f>IF(INDEX('С закупкой'!$A:$Z,ROW()-ROW($A$8)+ROW('С закупкой'!$A$8),MATCH("Клиенту за ед.",'С закупкой'!$A$8:$Z$8,0))="","",INDEX('С закупкой'!$A:$Z,ROW()-ROW($A$8)+ROW('С закупкой'!$A$8),MATCH("Клиенту за ед.",'С закупкой'!$A$8:$Z$8,0)))</f>
        <v/>
      </c>
      <c r="J89" s="54">
        <f>IF(LEFT($C89,6)="Итого:",SUM(J$8:J88)-2*SUMIF($C$8:$C88,"Итого:*",J$8:J88),IF($C89="ИТОГО ПО ПРОЕКТУ",SUM(J$8:J88)-SUMIF($C$8:$C88,"Итого:*",J$8:J88),IF(INDEX('С закупкой'!$A:$Z,ROW()-ROW($A$8)+ROW('С закупкой'!$A$8),MATCH("Сумма клиенту",'С закупкой'!$A$8:$Z$8,0))="","",INDEX('С закупкой'!$A:$Z,ROW()-ROW($A$8)+ROW('С закупкой'!$A$8),MATCH("Сумма клиенту",'С закупкой'!$A$8:$Z$8,0)))))</f>
        <v/>
      </c>
      <c r="K89" s="50">
        <f>IF(INDEX('С закупкой'!$A:$Z,ROW()-ROW($A$8)+ROW('С закупкой'!$A$8),MATCH("Поставка",'С закупкой'!$A$8:$Z$8,0))="","",INDEX('С закупкой'!$A:$Z,ROW()-ROW($A$8)+ROW('С закупкой'!$A$8),MATCH("Поставка",'С закупкой'!$A$8:$Z$8,0)))</f>
        <v/>
      </c>
      <c r="L89" s="50">
        <f>IF(INDEX('С закупкой'!$A:$Z,ROW()-ROW($A$8)+ROW('С закупкой'!$A$8),MATCH("Примечание",'С закупкой'!$A$8:$Z$8,0))="","",INDEX('С закупкой'!$A:$Z,ROW()-ROW($A$8)+ROW('С закупкой'!$A$8),MATCH("Примечание",'С закупкой'!$A$8:$Z$8,0)))</f>
        <v/>
      </c>
    </row>
    <row r="90" ht="36" customHeight="1">
      <c r="A90" s="47">
        <f>IF(ISNA(MATCH("№",'С закупкой'!$A$8:$Z$8,0)),"!",IF(ISNUMBER(INDEX('С закупкой'!$A:$Z,ROW()-ROW($A$8)+ROW('С закупкой'!$A$8),MATCH("№",'С закупкой'!$A$8:$Z$8,0))),INDEX('С закупкой'!$A:$Z,ROW()-ROW($A$8)+ROW('С закупкой'!$A$8),MATCH("№",'С закупкой'!$A$8:$Z$8,0)),""))</f>
        <v/>
      </c>
      <c r="B90" s="48">
        <f>IF(ISBLANK(INDEX('С закупкой'!$A:$Z,ROW()-ROW($A$8)+ROW('С закупкой'!$A$8),MATCH("Фото",'С закупкой'!$A$8:$Z$8,0))),"",INDEX('С закупкой'!$A:$Z,ROW()-ROW($A$8)+ROW('С закупкой'!$A$8),MATCH("Фото",'С закупкой'!$A$8:$Z$8,0)))</f>
        <v/>
      </c>
      <c r="C90" s="49">
        <f>IF(INDEX('С закупкой'!$A:$Z,ROW()-ROW($A$8)+ROW('С закупкой'!$A$8),MATCH("Наименование",'С закупкой'!$A$8:$Z$8,0))&lt;&gt;"",INDEX('С закупкой'!$A:$Z,ROW()-ROW($A$8)+ROW('С закупкой'!$A$8),MATCH("Наименование",'С закупкой'!$A$8:$Z$8,0)),IF(ISTEXT(INDEX('С закупкой'!$A:$Z,ROW()-ROW($A$8)+ROW('С закупкой'!$A$8),MATCH("№",'С закупкой'!$A$8:$Z$8,0))),INDEX('С закупкой'!$A:$Z,ROW()-ROW($A$8)+ROW('С закупкой'!$A$8),MATCH("№",'С закупкой'!$A$8:$Z$8,0)),""))</f>
        <v/>
      </c>
      <c r="D90" s="49">
        <f>IF(INDEX('С закупкой'!$A:$Z,ROW()-ROW($A$8)+ROW('С закупкой'!$A$8),MATCH("Бренд",'С закупкой'!$A$8:$Z$8,0))="","",INDEX('С закупкой'!$A:$Z,ROW()-ROW($A$8)+ROW('С закупкой'!$A$8),MATCH("Бренд",'С закупкой'!$A$8:$Z$8,0)))</f>
        <v/>
      </c>
      <c r="E90" s="50">
        <f>IF(INDEX('С закупкой'!$A:$Z,ROW()-ROW($A$8)+ROW('С закупкой'!$A$8),MATCH("Артикул",'С закупкой'!$A$8:$Z$8,0))="","",INDEX('С закупкой'!$A:$Z,ROW()-ROW($A$8)+ROW('С закупкой'!$A$8),MATCH("Артикул",'С закупкой'!$A$8:$Z$8,0)))</f>
        <v/>
      </c>
      <c r="F90" s="49">
        <f>IF(INDEX('С закупкой'!$A:$Z,ROW()-ROW($A$8)+ROW('С закупкой'!$A$8),MATCH("Комната",'С закупкой'!$A$8:$Z$8,0))="","",INDEX('С закупкой'!$A:$Z,ROW()-ROW($A$8)+ROW('С закупкой'!$A$8),MATCH("Комната",'С закупкой'!$A$8:$Z$8,0)))</f>
        <v/>
      </c>
      <c r="G90" s="51">
        <f>IF(INDEX('С закупкой'!$A:$Z,ROW()-ROW($A$8)+ROW('С закупкой'!$A$8),MATCH("Кол-во",'С закупкой'!$A$8:$Z$8,0))="","",INDEX('С закупкой'!$A:$Z,ROW()-ROW($A$8)+ROW('С закупкой'!$A$8),MATCH("Кол-во",'С закупкой'!$A$8:$Z$8,0)))</f>
        <v/>
      </c>
      <c r="H90" s="52">
        <f>IF(INDEX('С закупкой'!$A:$Z,ROW()-ROW($A$8)+ROW('С закупкой'!$A$8),MATCH("Ед.",'С закупкой'!$A$8:$Z$8,0))="","",INDEX('С закупкой'!$A:$Z,ROW()-ROW($A$8)+ROW('С закупкой'!$A$8),MATCH("Ед.",'С закупкой'!$A$8:$Z$8,0)))</f>
        <v/>
      </c>
      <c r="I90" s="53">
        <f>IF(INDEX('С закупкой'!$A:$Z,ROW()-ROW($A$8)+ROW('С закупкой'!$A$8),MATCH("Клиенту за ед.",'С закупкой'!$A$8:$Z$8,0))="","",INDEX('С закупкой'!$A:$Z,ROW()-ROW($A$8)+ROW('С закупкой'!$A$8),MATCH("Клиенту за ед.",'С закупкой'!$A$8:$Z$8,0)))</f>
        <v/>
      </c>
      <c r="J90" s="54">
        <f>IF(LEFT($C90,6)="Итого:",SUM(J$8:J89)-2*SUMIF($C$8:$C89,"Итого:*",J$8:J89),IF($C90="ИТОГО ПО ПРОЕКТУ",SUM(J$8:J89)-SUMIF($C$8:$C89,"Итого:*",J$8:J89),IF(INDEX('С закупкой'!$A:$Z,ROW()-ROW($A$8)+ROW('С закупкой'!$A$8),MATCH("Сумма клиенту",'С закупкой'!$A$8:$Z$8,0))="","",INDEX('С закупкой'!$A:$Z,ROW()-ROW($A$8)+ROW('С закупкой'!$A$8),MATCH("Сумма клиенту",'С закупкой'!$A$8:$Z$8,0)))))</f>
        <v/>
      </c>
      <c r="K90" s="50">
        <f>IF(INDEX('С закупкой'!$A:$Z,ROW()-ROW($A$8)+ROW('С закупкой'!$A$8),MATCH("Поставка",'С закупкой'!$A$8:$Z$8,0))="","",INDEX('С закупкой'!$A:$Z,ROW()-ROW($A$8)+ROW('С закупкой'!$A$8),MATCH("Поставка",'С закупкой'!$A$8:$Z$8,0)))</f>
        <v/>
      </c>
      <c r="L90" s="50">
        <f>IF(INDEX('С закупкой'!$A:$Z,ROW()-ROW($A$8)+ROW('С закупкой'!$A$8),MATCH("Примечание",'С закупкой'!$A$8:$Z$8,0))="","",INDEX('С закупкой'!$A:$Z,ROW()-ROW($A$8)+ROW('С закупкой'!$A$8),MATCH("Примечание",'С закупкой'!$A$8:$Z$8,0)))</f>
        <v/>
      </c>
    </row>
    <row r="91" ht="36" customHeight="1">
      <c r="A91" s="47">
        <f>IF(ISNA(MATCH("№",'С закупкой'!$A$8:$Z$8,0)),"!",IF(ISNUMBER(INDEX('С закупкой'!$A:$Z,ROW()-ROW($A$8)+ROW('С закупкой'!$A$8),MATCH("№",'С закупкой'!$A$8:$Z$8,0))),INDEX('С закупкой'!$A:$Z,ROW()-ROW($A$8)+ROW('С закупкой'!$A$8),MATCH("№",'С закупкой'!$A$8:$Z$8,0)),""))</f>
        <v/>
      </c>
      <c r="B91" s="48">
        <f>IF(ISBLANK(INDEX('С закупкой'!$A:$Z,ROW()-ROW($A$8)+ROW('С закупкой'!$A$8),MATCH("Фото",'С закупкой'!$A$8:$Z$8,0))),"",INDEX('С закупкой'!$A:$Z,ROW()-ROW($A$8)+ROW('С закупкой'!$A$8),MATCH("Фото",'С закупкой'!$A$8:$Z$8,0)))</f>
        <v/>
      </c>
      <c r="C91" s="49">
        <f>IF(INDEX('С закупкой'!$A:$Z,ROW()-ROW($A$8)+ROW('С закупкой'!$A$8),MATCH("Наименование",'С закупкой'!$A$8:$Z$8,0))&lt;&gt;"",INDEX('С закупкой'!$A:$Z,ROW()-ROW($A$8)+ROW('С закупкой'!$A$8),MATCH("Наименование",'С закупкой'!$A$8:$Z$8,0)),IF(ISTEXT(INDEX('С закупкой'!$A:$Z,ROW()-ROW($A$8)+ROW('С закупкой'!$A$8),MATCH("№",'С закупкой'!$A$8:$Z$8,0))),INDEX('С закупкой'!$A:$Z,ROW()-ROW($A$8)+ROW('С закупкой'!$A$8),MATCH("№",'С закупкой'!$A$8:$Z$8,0)),""))</f>
        <v/>
      </c>
      <c r="D91" s="49">
        <f>IF(INDEX('С закупкой'!$A:$Z,ROW()-ROW($A$8)+ROW('С закупкой'!$A$8),MATCH("Бренд",'С закупкой'!$A$8:$Z$8,0))="","",INDEX('С закупкой'!$A:$Z,ROW()-ROW($A$8)+ROW('С закупкой'!$A$8),MATCH("Бренд",'С закупкой'!$A$8:$Z$8,0)))</f>
        <v/>
      </c>
      <c r="E91" s="50">
        <f>IF(INDEX('С закупкой'!$A:$Z,ROW()-ROW($A$8)+ROW('С закупкой'!$A$8),MATCH("Артикул",'С закупкой'!$A$8:$Z$8,0))="","",INDEX('С закупкой'!$A:$Z,ROW()-ROW($A$8)+ROW('С закупкой'!$A$8),MATCH("Артикул",'С закупкой'!$A$8:$Z$8,0)))</f>
        <v/>
      </c>
      <c r="F91" s="49">
        <f>IF(INDEX('С закупкой'!$A:$Z,ROW()-ROW($A$8)+ROW('С закупкой'!$A$8),MATCH("Комната",'С закупкой'!$A$8:$Z$8,0))="","",INDEX('С закупкой'!$A:$Z,ROW()-ROW($A$8)+ROW('С закупкой'!$A$8),MATCH("Комната",'С закупкой'!$A$8:$Z$8,0)))</f>
        <v/>
      </c>
      <c r="G91" s="51">
        <f>IF(INDEX('С закупкой'!$A:$Z,ROW()-ROW($A$8)+ROW('С закупкой'!$A$8),MATCH("Кол-во",'С закупкой'!$A$8:$Z$8,0))="","",INDEX('С закупкой'!$A:$Z,ROW()-ROW($A$8)+ROW('С закупкой'!$A$8),MATCH("Кол-во",'С закупкой'!$A$8:$Z$8,0)))</f>
        <v/>
      </c>
      <c r="H91" s="52">
        <f>IF(INDEX('С закупкой'!$A:$Z,ROW()-ROW($A$8)+ROW('С закупкой'!$A$8),MATCH("Ед.",'С закупкой'!$A$8:$Z$8,0))="","",INDEX('С закупкой'!$A:$Z,ROW()-ROW($A$8)+ROW('С закупкой'!$A$8),MATCH("Ед.",'С закупкой'!$A$8:$Z$8,0)))</f>
        <v/>
      </c>
      <c r="I91" s="53">
        <f>IF(INDEX('С закупкой'!$A:$Z,ROW()-ROW($A$8)+ROW('С закупкой'!$A$8),MATCH("Клиенту за ед.",'С закупкой'!$A$8:$Z$8,0))="","",INDEX('С закупкой'!$A:$Z,ROW()-ROW($A$8)+ROW('С закупкой'!$A$8),MATCH("Клиенту за ед.",'С закупкой'!$A$8:$Z$8,0)))</f>
        <v/>
      </c>
      <c r="J91" s="54">
        <f>IF(LEFT($C91,6)="Итого:",SUM(J$8:J90)-2*SUMIF($C$8:$C90,"Итого:*",J$8:J90),IF($C91="ИТОГО ПО ПРОЕКТУ",SUM(J$8:J90)-SUMIF($C$8:$C90,"Итого:*",J$8:J90),IF(INDEX('С закупкой'!$A:$Z,ROW()-ROW($A$8)+ROW('С закупкой'!$A$8),MATCH("Сумма клиенту",'С закупкой'!$A$8:$Z$8,0))="","",INDEX('С закупкой'!$A:$Z,ROW()-ROW($A$8)+ROW('С закупкой'!$A$8),MATCH("Сумма клиенту",'С закупкой'!$A$8:$Z$8,0)))))</f>
        <v/>
      </c>
      <c r="K91" s="50">
        <f>IF(INDEX('С закупкой'!$A:$Z,ROW()-ROW($A$8)+ROW('С закупкой'!$A$8),MATCH("Поставка",'С закупкой'!$A$8:$Z$8,0))="","",INDEX('С закупкой'!$A:$Z,ROW()-ROW($A$8)+ROW('С закупкой'!$A$8),MATCH("Поставка",'С закупкой'!$A$8:$Z$8,0)))</f>
        <v/>
      </c>
      <c r="L91" s="50">
        <f>IF(INDEX('С закупкой'!$A:$Z,ROW()-ROW($A$8)+ROW('С закупкой'!$A$8),MATCH("Примечание",'С закупкой'!$A$8:$Z$8,0))="","",INDEX('С закупкой'!$A:$Z,ROW()-ROW($A$8)+ROW('С закупкой'!$A$8),MATCH("Примечание",'С закупкой'!$A$8:$Z$8,0)))</f>
        <v/>
      </c>
    </row>
    <row r="92" ht="36" customHeight="1">
      <c r="A92" s="47">
        <f>IF(ISNA(MATCH("№",'С закупкой'!$A$8:$Z$8,0)),"!",IF(ISNUMBER(INDEX('С закупкой'!$A:$Z,ROW()-ROW($A$8)+ROW('С закупкой'!$A$8),MATCH("№",'С закупкой'!$A$8:$Z$8,0))),INDEX('С закупкой'!$A:$Z,ROW()-ROW($A$8)+ROW('С закупкой'!$A$8),MATCH("№",'С закупкой'!$A$8:$Z$8,0)),""))</f>
        <v/>
      </c>
      <c r="B92" s="48">
        <f>IF(ISBLANK(INDEX('С закупкой'!$A:$Z,ROW()-ROW($A$8)+ROW('С закупкой'!$A$8),MATCH("Фото",'С закупкой'!$A$8:$Z$8,0))),"",INDEX('С закупкой'!$A:$Z,ROW()-ROW($A$8)+ROW('С закупкой'!$A$8),MATCH("Фото",'С закупкой'!$A$8:$Z$8,0)))</f>
        <v/>
      </c>
      <c r="C92" s="49">
        <f>IF(INDEX('С закупкой'!$A:$Z,ROW()-ROW($A$8)+ROW('С закупкой'!$A$8),MATCH("Наименование",'С закупкой'!$A$8:$Z$8,0))&lt;&gt;"",INDEX('С закупкой'!$A:$Z,ROW()-ROW($A$8)+ROW('С закупкой'!$A$8),MATCH("Наименование",'С закупкой'!$A$8:$Z$8,0)),IF(ISTEXT(INDEX('С закупкой'!$A:$Z,ROW()-ROW($A$8)+ROW('С закупкой'!$A$8),MATCH("№",'С закупкой'!$A$8:$Z$8,0))),INDEX('С закупкой'!$A:$Z,ROW()-ROW($A$8)+ROW('С закупкой'!$A$8),MATCH("№",'С закупкой'!$A$8:$Z$8,0)),""))</f>
        <v/>
      </c>
      <c r="D92" s="49">
        <f>IF(INDEX('С закупкой'!$A:$Z,ROW()-ROW($A$8)+ROW('С закупкой'!$A$8),MATCH("Бренд",'С закупкой'!$A$8:$Z$8,0))="","",INDEX('С закупкой'!$A:$Z,ROW()-ROW($A$8)+ROW('С закупкой'!$A$8),MATCH("Бренд",'С закупкой'!$A$8:$Z$8,0)))</f>
        <v/>
      </c>
      <c r="E92" s="50">
        <f>IF(INDEX('С закупкой'!$A:$Z,ROW()-ROW($A$8)+ROW('С закупкой'!$A$8),MATCH("Артикул",'С закупкой'!$A$8:$Z$8,0))="","",INDEX('С закупкой'!$A:$Z,ROW()-ROW($A$8)+ROW('С закупкой'!$A$8),MATCH("Артикул",'С закупкой'!$A$8:$Z$8,0)))</f>
        <v/>
      </c>
      <c r="F92" s="49">
        <f>IF(INDEX('С закупкой'!$A:$Z,ROW()-ROW($A$8)+ROW('С закупкой'!$A$8),MATCH("Комната",'С закупкой'!$A$8:$Z$8,0))="","",INDEX('С закупкой'!$A:$Z,ROW()-ROW($A$8)+ROW('С закупкой'!$A$8),MATCH("Комната",'С закупкой'!$A$8:$Z$8,0)))</f>
        <v/>
      </c>
      <c r="G92" s="51">
        <f>IF(INDEX('С закупкой'!$A:$Z,ROW()-ROW($A$8)+ROW('С закупкой'!$A$8),MATCH("Кол-во",'С закупкой'!$A$8:$Z$8,0))="","",INDEX('С закупкой'!$A:$Z,ROW()-ROW($A$8)+ROW('С закупкой'!$A$8),MATCH("Кол-во",'С закупкой'!$A$8:$Z$8,0)))</f>
        <v/>
      </c>
      <c r="H92" s="52">
        <f>IF(INDEX('С закупкой'!$A:$Z,ROW()-ROW($A$8)+ROW('С закупкой'!$A$8),MATCH("Ед.",'С закупкой'!$A$8:$Z$8,0))="","",INDEX('С закупкой'!$A:$Z,ROW()-ROW($A$8)+ROW('С закупкой'!$A$8),MATCH("Ед.",'С закупкой'!$A$8:$Z$8,0)))</f>
        <v/>
      </c>
      <c r="I92" s="53">
        <f>IF(INDEX('С закупкой'!$A:$Z,ROW()-ROW($A$8)+ROW('С закупкой'!$A$8),MATCH("Клиенту за ед.",'С закупкой'!$A$8:$Z$8,0))="","",INDEX('С закупкой'!$A:$Z,ROW()-ROW($A$8)+ROW('С закупкой'!$A$8),MATCH("Клиенту за ед.",'С закупкой'!$A$8:$Z$8,0)))</f>
        <v/>
      </c>
      <c r="J92" s="54">
        <f>IF(LEFT($C92,6)="Итого:",SUM(J$8:J91)-2*SUMIF($C$8:$C91,"Итого:*",J$8:J91),IF($C92="ИТОГО ПО ПРОЕКТУ",SUM(J$8:J91)-SUMIF($C$8:$C91,"Итого:*",J$8:J91),IF(INDEX('С закупкой'!$A:$Z,ROW()-ROW($A$8)+ROW('С закупкой'!$A$8),MATCH("Сумма клиенту",'С закупкой'!$A$8:$Z$8,0))="","",INDEX('С закупкой'!$A:$Z,ROW()-ROW($A$8)+ROW('С закупкой'!$A$8),MATCH("Сумма клиенту",'С закупкой'!$A$8:$Z$8,0)))))</f>
        <v/>
      </c>
      <c r="K92" s="50">
        <f>IF(INDEX('С закупкой'!$A:$Z,ROW()-ROW($A$8)+ROW('С закупкой'!$A$8),MATCH("Поставка",'С закупкой'!$A$8:$Z$8,0))="","",INDEX('С закупкой'!$A:$Z,ROW()-ROW($A$8)+ROW('С закупкой'!$A$8),MATCH("Поставка",'С закупкой'!$A$8:$Z$8,0)))</f>
        <v/>
      </c>
      <c r="L92" s="50">
        <f>IF(INDEX('С закупкой'!$A:$Z,ROW()-ROW($A$8)+ROW('С закупкой'!$A$8),MATCH("Примечание",'С закупкой'!$A$8:$Z$8,0))="","",INDEX('С закупкой'!$A:$Z,ROW()-ROW($A$8)+ROW('С закупкой'!$A$8),MATCH("Примечание",'С закупкой'!$A$8:$Z$8,0)))</f>
        <v/>
      </c>
    </row>
    <row r="93" ht="36" customHeight="1">
      <c r="A93" s="47">
        <f>IF(ISNA(MATCH("№",'С закупкой'!$A$8:$Z$8,0)),"!",IF(ISNUMBER(INDEX('С закупкой'!$A:$Z,ROW()-ROW($A$8)+ROW('С закупкой'!$A$8),MATCH("№",'С закупкой'!$A$8:$Z$8,0))),INDEX('С закупкой'!$A:$Z,ROW()-ROW($A$8)+ROW('С закупкой'!$A$8),MATCH("№",'С закупкой'!$A$8:$Z$8,0)),""))</f>
        <v/>
      </c>
      <c r="B93" s="48">
        <f>IF(ISBLANK(INDEX('С закупкой'!$A:$Z,ROW()-ROW($A$8)+ROW('С закупкой'!$A$8),MATCH("Фото",'С закупкой'!$A$8:$Z$8,0))),"",INDEX('С закупкой'!$A:$Z,ROW()-ROW($A$8)+ROW('С закупкой'!$A$8),MATCH("Фото",'С закупкой'!$A$8:$Z$8,0)))</f>
        <v/>
      </c>
      <c r="C93" s="49">
        <f>IF(INDEX('С закупкой'!$A:$Z,ROW()-ROW($A$8)+ROW('С закупкой'!$A$8),MATCH("Наименование",'С закупкой'!$A$8:$Z$8,0))&lt;&gt;"",INDEX('С закупкой'!$A:$Z,ROW()-ROW($A$8)+ROW('С закупкой'!$A$8),MATCH("Наименование",'С закупкой'!$A$8:$Z$8,0)),IF(ISTEXT(INDEX('С закупкой'!$A:$Z,ROW()-ROW($A$8)+ROW('С закупкой'!$A$8),MATCH("№",'С закупкой'!$A$8:$Z$8,0))),INDEX('С закупкой'!$A:$Z,ROW()-ROW($A$8)+ROW('С закупкой'!$A$8),MATCH("№",'С закупкой'!$A$8:$Z$8,0)),""))</f>
        <v/>
      </c>
      <c r="D93" s="49">
        <f>IF(INDEX('С закупкой'!$A:$Z,ROW()-ROW($A$8)+ROW('С закупкой'!$A$8),MATCH("Бренд",'С закупкой'!$A$8:$Z$8,0))="","",INDEX('С закупкой'!$A:$Z,ROW()-ROW($A$8)+ROW('С закупкой'!$A$8),MATCH("Бренд",'С закупкой'!$A$8:$Z$8,0)))</f>
        <v/>
      </c>
      <c r="E93" s="50">
        <f>IF(INDEX('С закупкой'!$A:$Z,ROW()-ROW($A$8)+ROW('С закупкой'!$A$8),MATCH("Артикул",'С закупкой'!$A$8:$Z$8,0))="","",INDEX('С закупкой'!$A:$Z,ROW()-ROW($A$8)+ROW('С закупкой'!$A$8),MATCH("Артикул",'С закупкой'!$A$8:$Z$8,0)))</f>
        <v/>
      </c>
      <c r="F93" s="49">
        <f>IF(INDEX('С закупкой'!$A:$Z,ROW()-ROW($A$8)+ROW('С закупкой'!$A$8),MATCH("Комната",'С закупкой'!$A$8:$Z$8,0))="","",INDEX('С закупкой'!$A:$Z,ROW()-ROW($A$8)+ROW('С закупкой'!$A$8),MATCH("Комната",'С закупкой'!$A$8:$Z$8,0)))</f>
        <v/>
      </c>
      <c r="G93" s="51">
        <f>IF(INDEX('С закупкой'!$A:$Z,ROW()-ROW($A$8)+ROW('С закупкой'!$A$8),MATCH("Кол-во",'С закупкой'!$A$8:$Z$8,0))="","",INDEX('С закупкой'!$A:$Z,ROW()-ROW($A$8)+ROW('С закупкой'!$A$8),MATCH("Кол-во",'С закупкой'!$A$8:$Z$8,0)))</f>
        <v/>
      </c>
      <c r="H93" s="52">
        <f>IF(INDEX('С закупкой'!$A:$Z,ROW()-ROW($A$8)+ROW('С закупкой'!$A$8),MATCH("Ед.",'С закупкой'!$A$8:$Z$8,0))="","",INDEX('С закупкой'!$A:$Z,ROW()-ROW($A$8)+ROW('С закупкой'!$A$8),MATCH("Ед.",'С закупкой'!$A$8:$Z$8,0)))</f>
        <v/>
      </c>
      <c r="I93" s="53">
        <f>IF(INDEX('С закупкой'!$A:$Z,ROW()-ROW($A$8)+ROW('С закупкой'!$A$8),MATCH("Клиенту за ед.",'С закупкой'!$A$8:$Z$8,0))="","",INDEX('С закупкой'!$A:$Z,ROW()-ROW($A$8)+ROW('С закупкой'!$A$8),MATCH("Клиенту за ед.",'С закупкой'!$A$8:$Z$8,0)))</f>
        <v/>
      </c>
      <c r="J93" s="54">
        <f>IF(LEFT($C93,6)="Итого:",SUM(J$8:J92)-2*SUMIF($C$8:$C92,"Итого:*",J$8:J92),IF($C93="ИТОГО ПО ПРОЕКТУ",SUM(J$8:J92)-SUMIF($C$8:$C92,"Итого:*",J$8:J92),IF(INDEX('С закупкой'!$A:$Z,ROW()-ROW($A$8)+ROW('С закупкой'!$A$8),MATCH("Сумма клиенту",'С закупкой'!$A$8:$Z$8,0))="","",INDEX('С закупкой'!$A:$Z,ROW()-ROW($A$8)+ROW('С закупкой'!$A$8),MATCH("Сумма клиенту",'С закупкой'!$A$8:$Z$8,0)))))</f>
        <v/>
      </c>
      <c r="K93" s="50">
        <f>IF(INDEX('С закупкой'!$A:$Z,ROW()-ROW($A$8)+ROW('С закупкой'!$A$8),MATCH("Поставка",'С закупкой'!$A$8:$Z$8,0))="","",INDEX('С закупкой'!$A:$Z,ROW()-ROW($A$8)+ROW('С закупкой'!$A$8),MATCH("Поставка",'С закупкой'!$A$8:$Z$8,0)))</f>
        <v/>
      </c>
      <c r="L93" s="50">
        <f>IF(INDEX('С закупкой'!$A:$Z,ROW()-ROW($A$8)+ROW('С закупкой'!$A$8),MATCH("Примечание",'С закупкой'!$A$8:$Z$8,0))="","",INDEX('С закупкой'!$A:$Z,ROW()-ROW($A$8)+ROW('С закупкой'!$A$8),MATCH("Примечание",'С закупкой'!$A$8:$Z$8,0)))</f>
        <v/>
      </c>
    </row>
    <row r="94" ht="36" customHeight="1">
      <c r="A94" s="47">
        <f>IF(ISNA(MATCH("№",'С закупкой'!$A$8:$Z$8,0)),"!",IF(ISNUMBER(INDEX('С закупкой'!$A:$Z,ROW()-ROW($A$8)+ROW('С закупкой'!$A$8),MATCH("№",'С закупкой'!$A$8:$Z$8,0))),INDEX('С закупкой'!$A:$Z,ROW()-ROW($A$8)+ROW('С закупкой'!$A$8),MATCH("№",'С закупкой'!$A$8:$Z$8,0)),""))</f>
        <v/>
      </c>
      <c r="B94" s="48">
        <f>IF(ISBLANK(INDEX('С закупкой'!$A:$Z,ROW()-ROW($A$8)+ROW('С закупкой'!$A$8),MATCH("Фото",'С закупкой'!$A$8:$Z$8,0))),"",INDEX('С закупкой'!$A:$Z,ROW()-ROW($A$8)+ROW('С закупкой'!$A$8),MATCH("Фото",'С закупкой'!$A$8:$Z$8,0)))</f>
        <v/>
      </c>
      <c r="C94" s="49">
        <f>IF(INDEX('С закупкой'!$A:$Z,ROW()-ROW($A$8)+ROW('С закупкой'!$A$8),MATCH("Наименование",'С закупкой'!$A$8:$Z$8,0))&lt;&gt;"",INDEX('С закупкой'!$A:$Z,ROW()-ROW($A$8)+ROW('С закупкой'!$A$8),MATCH("Наименование",'С закупкой'!$A$8:$Z$8,0)),IF(ISTEXT(INDEX('С закупкой'!$A:$Z,ROW()-ROW($A$8)+ROW('С закупкой'!$A$8),MATCH("№",'С закупкой'!$A$8:$Z$8,0))),INDEX('С закупкой'!$A:$Z,ROW()-ROW($A$8)+ROW('С закупкой'!$A$8),MATCH("№",'С закупкой'!$A$8:$Z$8,0)),""))</f>
        <v/>
      </c>
      <c r="D94" s="49">
        <f>IF(INDEX('С закупкой'!$A:$Z,ROW()-ROW($A$8)+ROW('С закупкой'!$A$8),MATCH("Бренд",'С закупкой'!$A$8:$Z$8,0))="","",INDEX('С закупкой'!$A:$Z,ROW()-ROW($A$8)+ROW('С закупкой'!$A$8),MATCH("Бренд",'С закупкой'!$A$8:$Z$8,0)))</f>
        <v/>
      </c>
      <c r="E94" s="50">
        <f>IF(INDEX('С закупкой'!$A:$Z,ROW()-ROW($A$8)+ROW('С закупкой'!$A$8),MATCH("Артикул",'С закупкой'!$A$8:$Z$8,0))="","",INDEX('С закупкой'!$A:$Z,ROW()-ROW($A$8)+ROW('С закупкой'!$A$8),MATCH("Артикул",'С закупкой'!$A$8:$Z$8,0)))</f>
        <v/>
      </c>
      <c r="F94" s="49">
        <f>IF(INDEX('С закупкой'!$A:$Z,ROW()-ROW($A$8)+ROW('С закупкой'!$A$8),MATCH("Комната",'С закупкой'!$A$8:$Z$8,0))="","",INDEX('С закупкой'!$A:$Z,ROW()-ROW($A$8)+ROW('С закупкой'!$A$8),MATCH("Комната",'С закупкой'!$A$8:$Z$8,0)))</f>
        <v/>
      </c>
      <c r="G94" s="51">
        <f>IF(INDEX('С закупкой'!$A:$Z,ROW()-ROW($A$8)+ROW('С закупкой'!$A$8),MATCH("Кол-во",'С закупкой'!$A$8:$Z$8,0))="","",INDEX('С закупкой'!$A:$Z,ROW()-ROW($A$8)+ROW('С закупкой'!$A$8),MATCH("Кол-во",'С закупкой'!$A$8:$Z$8,0)))</f>
        <v/>
      </c>
      <c r="H94" s="52">
        <f>IF(INDEX('С закупкой'!$A:$Z,ROW()-ROW($A$8)+ROW('С закупкой'!$A$8),MATCH("Ед.",'С закупкой'!$A$8:$Z$8,0))="","",INDEX('С закупкой'!$A:$Z,ROW()-ROW($A$8)+ROW('С закупкой'!$A$8),MATCH("Ед.",'С закупкой'!$A$8:$Z$8,0)))</f>
        <v/>
      </c>
      <c r="I94" s="53">
        <f>IF(INDEX('С закупкой'!$A:$Z,ROW()-ROW($A$8)+ROW('С закупкой'!$A$8),MATCH("Клиенту за ед.",'С закупкой'!$A$8:$Z$8,0))="","",INDEX('С закупкой'!$A:$Z,ROW()-ROW($A$8)+ROW('С закупкой'!$A$8),MATCH("Клиенту за ед.",'С закупкой'!$A$8:$Z$8,0)))</f>
        <v/>
      </c>
      <c r="J94" s="54">
        <f>IF(LEFT($C94,6)="Итого:",SUM(J$8:J93)-2*SUMIF($C$8:$C93,"Итого:*",J$8:J93),IF($C94="ИТОГО ПО ПРОЕКТУ",SUM(J$8:J93)-SUMIF($C$8:$C93,"Итого:*",J$8:J93),IF(INDEX('С закупкой'!$A:$Z,ROW()-ROW($A$8)+ROW('С закупкой'!$A$8),MATCH("Сумма клиенту",'С закупкой'!$A$8:$Z$8,0))="","",INDEX('С закупкой'!$A:$Z,ROW()-ROW($A$8)+ROW('С закупкой'!$A$8),MATCH("Сумма клиенту",'С закупкой'!$A$8:$Z$8,0)))))</f>
        <v/>
      </c>
      <c r="K94" s="50">
        <f>IF(INDEX('С закупкой'!$A:$Z,ROW()-ROW($A$8)+ROW('С закупкой'!$A$8),MATCH("Поставка",'С закупкой'!$A$8:$Z$8,0))="","",INDEX('С закупкой'!$A:$Z,ROW()-ROW($A$8)+ROW('С закупкой'!$A$8),MATCH("Поставка",'С закупкой'!$A$8:$Z$8,0)))</f>
        <v/>
      </c>
      <c r="L94" s="50">
        <f>IF(INDEX('С закупкой'!$A:$Z,ROW()-ROW($A$8)+ROW('С закупкой'!$A$8),MATCH("Примечание",'С закупкой'!$A$8:$Z$8,0))="","",INDEX('С закупкой'!$A:$Z,ROW()-ROW($A$8)+ROW('С закупкой'!$A$8),MATCH("Примечание",'С закупкой'!$A$8:$Z$8,0)))</f>
        <v/>
      </c>
    </row>
    <row r="95" ht="36" customHeight="1">
      <c r="A95" s="47">
        <f>IF(ISNA(MATCH("№",'С закупкой'!$A$8:$Z$8,0)),"!",IF(ISNUMBER(INDEX('С закупкой'!$A:$Z,ROW()-ROW($A$8)+ROW('С закупкой'!$A$8),MATCH("№",'С закупкой'!$A$8:$Z$8,0))),INDEX('С закупкой'!$A:$Z,ROW()-ROW($A$8)+ROW('С закупкой'!$A$8),MATCH("№",'С закупкой'!$A$8:$Z$8,0)),""))</f>
        <v/>
      </c>
      <c r="B95" s="48">
        <f>IF(ISBLANK(INDEX('С закупкой'!$A:$Z,ROW()-ROW($A$8)+ROW('С закупкой'!$A$8),MATCH("Фото",'С закупкой'!$A$8:$Z$8,0))),"",INDEX('С закупкой'!$A:$Z,ROW()-ROW($A$8)+ROW('С закупкой'!$A$8),MATCH("Фото",'С закупкой'!$A$8:$Z$8,0)))</f>
        <v/>
      </c>
      <c r="C95" s="49">
        <f>IF(INDEX('С закупкой'!$A:$Z,ROW()-ROW($A$8)+ROW('С закупкой'!$A$8),MATCH("Наименование",'С закупкой'!$A$8:$Z$8,0))&lt;&gt;"",INDEX('С закупкой'!$A:$Z,ROW()-ROW($A$8)+ROW('С закупкой'!$A$8),MATCH("Наименование",'С закупкой'!$A$8:$Z$8,0)),IF(ISTEXT(INDEX('С закупкой'!$A:$Z,ROW()-ROW($A$8)+ROW('С закупкой'!$A$8),MATCH("№",'С закупкой'!$A$8:$Z$8,0))),INDEX('С закупкой'!$A:$Z,ROW()-ROW($A$8)+ROW('С закупкой'!$A$8),MATCH("№",'С закупкой'!$A$8:$Z$8,0)),""))</f>
        <v/>
      </c>
      <c r="D95" s="49">
        <f>IF(INDEX('С закупкой'!$A:$Z,ROW()-ROW($A$8)+ROW('С закупкой'!$A$8),MATCH("Бренд",'С закупкой'!$A$8:$Z$8,0))="","",INDEX('С закупкой'!$A:$Z,ROW()-ROW($A$8)+ROW('С закупкой'!$A$8),MATCH("Бренд",'С закупкой'!$A$8:$Z$8,0)))</f>
        <v/>
      </c>
      <c r="E95" s="50">
        <f>IF(INDEX('С закупкой'!$A:$Z,ROW()-ROW($A$8)+ROW('С закупкой'!$A$8),MATCH("Артикул",'С закупкой'!$A$8:$Z$8,0))="","",INDEX('С закупкой'!$A:$Z,ROW()-ROW($A$8)+ROW('С закупкой'!$A$8),MATCH("Артикул",'С закупкой'!$A$8:$Z$8,0)))</f>
        <v/>
      </c>
      <c r="F95" s="49">
        <f>IF(INDEX('С закупкой'!$A:$Z,ROW()-ROW($A$8)+ROW('С закупкой'!$A$8),MATCH("Комната",'С закупкой'!$A$8:$Z$8,0))="","",INDEX('С закупкой'!$A:$Z,ROW()-ROW($A$8)+ROW('С закупкой'!$A$8),MATCH("Комната",'С закупкой'!$A$8:$Z$8,0)))</f>
        <v/>
      </c>
      <c r="G95" s="51">
        <f>IF(INDEX('С закупкой'!$A:$Z,ROW()-ROW($A$8)+ROW('С закупкой'!$A$8),MATCH("Кол-во",'С закупкой'!$A$8:$Z$8,0))="","",INDEX('С закупкой'!$A:$Z,ROW()-ROW($A$8)+ROW('С закупкой'!$A$8),MATCH("Кол-во",'С закупкой'!$A$8:$Z$8,0)))</f>
        <v/>
      </c>
      <c r="H95" s="52">
        <f>IF(INDEX('С закупкой'!$A:$Z,ROW()-ROW($A$8)+ROW('С закупкой'!$A$8),MATCH("Ед.",'С закупкой'!$A$8:$Z$8,0))="","",INDEX('С закупкой'!$A:$Z,ROW()-ROW($A$8)+ROW('С закупкой'!$A$8),MATCH("Ед.",'С закупкой'!$A$8:$Z$8,0)))</f>
        <v/>
      </c>
      <c r="I95" s="53">
        <f>IF(INDEX('С закупкой'!$A:$Z,ROW()-ROW($A$8)+ROW('С закупкой'!$A$8),MATCH("Клиенту за ед.",'С закупкой'!$A$8:$Z$8,0))="","",INDEX('С закупкой'!$A:$Z,ROW()-ROW($A$8)+ROW('С закупкой'!$A$8),MATCH("Клиенту за ед.",'С закупкой'!$A$8:$Z$8,0)))</f>
        <v/>
      </c>
      <c r="J95" s="54">
        <f>IF(LEFT($C95,6)="Итого:",SUM(J$8:J94)-2*SUMIF($C$8:$C94,"Итого:*",J$8:J94),IF($C95="ИТОГО ПО ПРОЕКТУ",SUM(J$8:J94)-SUMIF($C$8:$C94,"Итого:*",J$8:J94),IF(INDEX('С закупкой'!$A:$Z,ROW()-ROW($A$8)+ROW('С закупкой'!$A$8),MATCH("Сумма клиенту",'С закупкой'!$A$8:$Z$8,0))="","",INDEX('С закупкой'!$A:$Z,ROW()-ROW($A$8)+ROW('С закупкой'!$A$8),MATCH("Сумма клиенту",'С закупкой'!$A$8:$Z$8,0)))))</f>
        <v/>
      </c>
      <c r="K95" s="50">
        <f>IF(INDEX('С закупкой'!$A:$Z,ROW()-ROW($A$8)+ROW('С закупкой'!$A$8),MATCH("Поставка",'С закупкой'!$A$8:$Z$8,0))="","",INDEX('С закупкой'!$A:$Z,ROW()-ROW($A$8)+ROW('С закупкой'!$A$8),MATCH("Поставка",'С закупкой'!$A$8:$Z$8,0)))</f>
        <v/>
      </c>
      <c r="L95" s="50">
        <f>IF(INDEX('С закупкой'!$A:$Z,ROW()-ROW($A$8)+ROW('С закупкой'!$A$8),MATCH("Примечание",'С закупкой'!$A$8:$Z$8,0))="","",INDEX('С закупкой'!$A:$Z,ROW()-ROW($A$8)+ROW('С закупкой'!$A$8),MATCH("Примечание",'С закупкой'!$A$8:$Z$8,0)))</f>
        <v/>
      </c>
    </row>
    <row r="96" ht="36" customHeight="1">
      <c r="A96" s="47">
        <f>IF(ISNA(MATCH("№",'С закупкой'!$A$8:$Z$8,0)),"!",IF(ISNUMBER(INDEX('С закупкой'!$A:$Z,ROW()-ROW($A$8)+ROW('С закупкой'!$A$8),MATCH("№",'С закупкой'!$A$8:$Z$8,0))),INDEX('С закупкой'!$A:$Z,ROW()-ROW($A$8)+ROW('С закупкой'!$A$8),MATCH("№",'С закупкой'!$A$8:$Z$8,0)),""))</f>
        <v/>
      </c>
      <c r="B96" s="48">
        <f>IF(ISBLANK(INDEX('С закупкой'!$A:$Z,ROW()-ROW($A$8)+ROW('С закупкой'!$A$8),MATCH("Фото",'С закупкой'!$A$8:$Z$8,0))),"",INDEX('С закупкой'!$A:$Z,ROW()-ROW($A$8)+ROW('С закупкой'!$A$8),MATCH("Фото",'С закупкой'!$A$8:$Z$8,0)))</f>
        <v/>
      </c>
      <c r="C96" s="49">
        <f>IF(INDEX('С закупкой'!$A:$Z,ROW()-ROW($A$8)+ROW('С закупкой'!$A$8),MATCH("Наименование",'С закупкой'!$A$8:$Z$8,0))&lt;&gt;"",INDEX('С закупкой'!$A:$Z,ROW()-ROW($A$8)+ROW('С закупкой'!$A$8),MATCH("Наименование",'С закупкой'!$A$8:$Z$8,0)),IF(ISTEXT(INDEX('С закупкой'!$A:$Z,ROW()-ROW($A$8)+ROW('С закупкой'!$A$8),MATCH("№",'С закупкой'!$A$8:$Z$8,0))),INDEX('С закупкой'!$A:$Z,ROW()-ROW($A$8)+ROW('С закупкой'!$A$8),MATCH("№",'С закупкой'!$A$8:$Z$8,0)),""))</f>
        <v/>
      </c>
      <c r="D96" s="49">
        <f>IF(INDEX('С закупкой'!$A:$Z,ROW()-ROW($A$8)+ROW('С закупкой'!$A$8),MATCH("Бренд",'С закупкой'!$A$8:$Z$8,0))="","",INDEX('С закупкой'!$A:$Z,ROW()-ROW($A$8)+ROW('С закупкой'!$A$8),MATCH("Бренд",'С закупкой'!$A$8:$Z$8,0)))</f>
        <v/>
      </c>
      <c r="E96" s="50">
        <f>IF(INDEX('С закупкой'!$A:$Z,ROW()-ROW($A$8)+ROW('С закупкой'!$A$8),MATCH("Артикул",'С закупкой'!$A$8:$Z$8,0))="","",INDEX('С закупкой'!$A:$Z,ROW()-ROW($A$8)+ROW('С закупкой'!$A$8),MATCH("Артикул",'С закупкой'!$A$8:$Z$8,0)))</f>
        <v/>
      </c>
      <c r="F96" s="49">
        <f>IF(INDEX('С закупкой'!$A:$Z,ROW()-ROW($A$8)+ROW('С закупкой'!$A$8),MATCH("Комната",'С закупкой'!$A$8:$Z$8,0))="","",INDEX('С закупкой'!$A:$Z,ROW()-ROW($A$8)+ROW('С закупкой'!$A$8),MATCH("Комната",'С закупкой'!$A$8:$Z$8,0)))</f>
        <v/>
      </c>
      <c r="G96" s="51">
        <f>IF(INDEX('С закупкой'!$A:$Z,ROW()-ROW($A$8)+ROW('С закупкой'!$A$8),MATCH("Кол-во",'С закупкой'!$A$8:$Z$8,0))="","",INDEX('С закупкой'!$A:$Z,ROW()-ROW($A$8)+ROW('С закупкой'!$A$8),MATCH("Кол-во",'С закупкой'!$A$8:$Z$8,0)))</f>
        <v/>
      </c>
      <c r="H96" s="52">
        <f>IF(INDEX('С закупкой'!$A:$Z,ROW()-ROW($A$8)+ROW('С закупкой'!$A$8),MATCH("Ед.",'С закупкой'!$A$8:$Z$8,0))="","",INDEX('С закупкой'!$A:$Z,ROW()-ROW($A$8)+ROW('С закупкой'!$A$8),MATCH("Ед.",'С закупкой'!$A$8:$Z$8,0)))</f>
        <v/>
      </c>
      <c r="I96" s="53">
        <f>IF(INDEX('С закупкой'!$A:$Z,ROW()-ROW($A$8)+ROW('С закупкой'!$A$8),MATCH("Клиенту за ед.",'С закупкой'!$A$8:$Z$8,0))="","",INDEX('С закупкой'!$A:$Z,ROW()-ROW($A$8)+ROW('С закупкой'!$A$8),MATCH("Клиенту за ед.",'С закупкой'!$A$8:$Z$8,0)))</f>
        <v/>
      </c>
      <c r="J96" s="54">
        <f>IF(LEFT($C96,6)="Итого:",SUM(J$8:J95)-2*SUMIF($C$8:$C95,"Итого:*",J$8:J95),IF($C96="ИТОГО ПО ПРОЕКТУ",SUM(J$8:J95)-SUMIF($C$8:$C95,"Итого:*",J$8:J95),IF(INDEX('С закупкой'!$A:$Z,ROW()-ROW($A$8)+ROW('С закупкой'!$A$8),MATCH("Сумма клиенту",'С закупкой'!$A$8:$Z$8,0))="","",INDEX('С закупкой'!$A:$Z,ROW()-ROW($A$8)+ROW('С закупкой'!$A$8),MATCH("Сумма клиенту",'С закупкой'!$A$8:$Z$8,0)))))</f>
        <v/>
      </c>
      <c r="K96" s="50">
        <f>IF(INDEX('С закупкой'!$A:$Z,ROW()-ROW($A$8)+ROW('С закупкой'!$A$8),MATCH("Поставка",'С закупкой'!$A$8:$Z$8,0))="","",INDEX('С закупкой'!$A:$Z,ROW()-ROW($A$8)+ROW('С закупкой'!$A$8),MATCH("Поставка",'С закупкой'!$A$8:$Z$8,0)))</f>
        <v/>
      </c>
      <c r="L96" s="50">
        <f>IF(INDEX('С закупкой'!$A:$Z,ROW()-ROW($A$8)+ROW('С закупкой'!$A$8),MATCH("Примечание",'С закупкой'!$A$8:$Z$8,0))="","",INDEX('С закупкой'!$A:$Z,ROW()-ROW($A$8)+ROW('С закупкой'!$A$8),MATCH("Примечание",'С закупкой'!$A$8:$Z$8,0)))</f>
        <v/>
      </c>
    </row>
    <row r="97" ht="36" customHeight="1">
      <c r="A97" s="47">
        <f>IF(ISNA(MATCH("№",'С закупкой'!$A$8:$Z$8,0)),"!",IF(ISNUMBER(INDEX('С закупкой'!$A:$Z,ROW()-ROW($A$8)+ROW('С закупкой'!$A$8),MATCH("№",'С закупкой'!$A$8:$Z$8,0))),INDEX('С закупкой'!$A:$Z,ROW()-ROW($A$8)+ROW('С закупкой'!$A$8),MATCH("№",'С закупкой'!$A$8:$Z$8,0)),""))</f>
        <v/>
      </c>
      <c r="B97" s="48">
        <f>IF(ISBLANK(INDEX('С закупкой'!$A:$Z,ROW()-ROW($A$8)+ROW('С закупкой'!$A$8),MATCH("Фото",'С закупкой'!$A$8:$Z$8,0))),"",INDEX('С закупкой'!$A:$Z,ROW()-ROW($A$8)+ROW('С закупкой'!$A$8),MATCH("Фото",'С закупкой'!$A$8:$Z$8,0)))</f>
        <v/>
      </c>
      <c r="C97" s="49">
        <f>IF(INDEX('С закупкой'!$A:$Z,ROW()-ROW($A$8)+ROW('С закупкой'!$A$8),MATCH("Наименование",'С закупкой'!$A$8:$Z$8,0))&lt;&gt;"",INDEX('С закупкой'!$A:$Z,ROW()-ROW($A$8)+ROW('С закупкой'!$A$8),MATCH("Наименование",'С закупкой'!$A$8:$Z$8,0)),IF(ISTEXT(INDEX('С закупкой'!$A:$Z,ROW()-ROW($A$8)+ROW('С закупкой'!$A$8),MATCH("№",'С закупкой'!$A$8:$Z$8,0))),INDEX('С закупкой'!$A:$Z,ROW()-ROW($A$8)+ROW('С закупкой'!$A$8),MATCH("№",'С закупкой'!$A$8:$Z$8,0)),""))</f>
        <v/>
      </c>
      <c r="D97" s="49">
        <f>IF(INDEX('С закупкой'!$A:$Z,ROW()-ROW($A$8)+ROW('С закупкой'!$A$8),MATCH("Бренд",'С закупкой'!$A$8:$Z$8,0))="","",INDEX('С закупкой'!$A:$Z,ROW()-ROW($A$8)+ROW('С закупкой'!$A$8),MATCH("Бренд",'С закупкой'!$A$8:$Z$8,0)))</f>
        <v/>
      </c>
      <c r="E97" s="50">
        <f>IF(INDEX('С закупкой'!$A:$Z,ROW()-ROW($A$8)+ROW('С закупкой'!$A$8),MATCH("Артикул",'С закупкой'!$A$8:$Z$8,0))="","",INDEX('С закупкой'!$A:$Z,ROW()-ROW($A$8)+ROW('С закупкой'!$A$8),MATCH("Артикул",'С закупкой'!$A$8:$Z$8,0)))</f>
        <v/>
      </c>
      <c r="F97" s="49">
        <f>IF(INDEX('С закупкой'!$A:$Z,ROW()-ROW($A$8)+ROW('С закупкой'!$A$8),MATCH("Комната",'С закупкой'!$A$8:$Z$8,0))="","",INDEX('С закупкой'!$A:$Z,ROW()-ROW($A$8)+ROW('С закупкой'!$A$8),MATCH("Комната",'С закупкой'!$A$8:$Z$8,0)))</f>
        <v/>
      </c>
      <c r="G97" s="51">
        <f>IF(INDEX('С закупкой'!$A:$Z,ROW()-ROW($A$8)+ROW('С закупкой'!$A$8),MATCH("Кол-во",'С закупкой'!$A$8:$Z$8,0))="","",INDEX('С закупкой'!$A:$Z,ROW()-ROW($A$8)+ROW('С закупкой'!$A$8),MATCH("Кол-во",'С закупкой'!$A$8:$Z$8,0)))</f>
        <v/>
      </c>
      <c r="H97" s="52">
        <f>IF(INDEX('С закупкой'!$A:$Z,ROW()-ROW($A$8)+ROW('С закупкой'!$A$8),MATCH("Ед.",'С закупкой'!$A$8:$Z$8,0))="","",INDEX('С закупкой'!$A:$Z,ROW()-ROW($A$8)+ROW('С закупкой'!$A$8),MATCH("Ед.",'С закупкой'!$A$8:$Z$8,0)))</f>
        <v/>
      </c>
      <c r="I97" s="53">
        <f>IF(INDEX('С закупкой'!$A:$Z,ROW()-ROW($A$8)+ROW('С закупкой'!$A$8),MATCH("Клиенту за ед.",'С закупкой'!$A$8:$Z$8,0))="","",INDEX('С закупкой'!$A:$Z,ROW()-ROW($A$8)+ROW('С закупкой'!$A$8),MATCH("Клиенту за ед.",'С закупкой'!$A$8:$Z$8,0)))</f>
        <v/>
      </c>
      <c r="J97" s="54">
        <f>IF(LEFT($C97,6)="Итого:",SUM(J$8:J96)-2*SUMIF($C$8:$C96,"Итого:*",J$8:J96),IF($C97="ИТОГО ПО ПРОЕКТУ",SUM(J$8:J96)-SUMIF($C$8:$C96,"Итого:*",J$8:J96),IF(INDEX('С закупкой'!$A:$Z,ROW()-ROW($A$8)+ROW('С закупкой'!$A$8),MATCH("Сумма клиенту",'С закупкой'!$A$8:$Z$8,0))="","",INDEX('С закупкой'!$A:$Z,ROW()-ROW($A$8)+ROW('С закупкой'!$A$8),MATCH("Сумма клиенту",'С закупкой'!$A$8:$Z$8,0)))))</f>
        <v/>
      </c>
      <c r="K97" s="50">
        <f>IF(INDEX('С закупкой'!$A:$Z,ROW()-ROW($A$8)+ROW('С закупкой'!$A$8),MATCH("Поставка",'С закупкой'!$A$8:$Z$8,0))="","",INDEX('С закупкой'!$A:$Z,ROW()-ROW($A$8)+ROW('С закупкой'!$A$8),MATCH("Поставка",'С закупкой'!$A$8:$Z$8,0)))</f>
        <v/>
      </c>
      <c r="L97" s="50">
        <f>IF(INDEX('С закупкой'!$A:$Z,ROW()-ROW($A$8)+ROW('С закупкой'!$A$8),MATCH("Примечание",'С закупкой'!$A$8:$Z$8,0))="","",INDEX('С закупкой'!$A:$Z,ROW()-ROW($A$8)+ROW('С закупкой'!$A$8),MATCH("Примечание",'С закупкой'!$A$8:$Z$8,0)))</f>
        <v/>
      </c>
    </row>
    <row r="98" ht="36" customHeight="1">
      <c r="A98" s="47">
        <f>IF(ISNA(MATCH("№",'С закупкой'!$A$8:$Z$8,0)),"!",IF(ISNUMBER(INDEX('С закупкой'!$A:$Z,ROW()-ROW($A$8)+ROW('С закупкой'!$A$8),MATCH("№",'С закупкой'!$A$8:$Z$8,0))),INDEX('С закупкой'!$A:$Z,ROW()-ROW($A$8)+ROW('С закупкой'!$A$8),MATCH("№",'С закупкой'!$A$8:$Z$8,0)),""))</f>
        <v/>
      </c>
      <c r="B98" s="48">
        <f>IF(ISBLANK(INDEX('С закупкой'!$A:$Z,ROW()-ROW($A$8)+ROW('С закупкой'!$A$8),MATCH("Фото",'С закупкой'!$A$8:$Z$8,0))),"",INDEX('С закупкой'!$A:$Z,ROW()-ROW($A$8)+ROW('С закупкой'!$A$8),MATCH("Фото",'С закупкой'!$A$8:$Z$8,0)))</f>
        <v/>
      </c>
      <c r="C98" s="49">
        <f>IF(INDEX('С закупкой'!$A:$Z,ROW()-ROW($A$8)+ROW('С закупкой'!$A$8),MATCH("Наименование",'С закупкой'!$A$8:$Z$8,0))&lt;&gt;"",INDEX('С закупкой'!$A:$Z,ROW()-ROW($A$8)+ROW('С закупкой'!$A$8),MATCH("Наименование",'С закупкой'!$A$8:$Z$8,0)),IF(ISTEXT(INDEX('С закупкой'!$A:$Z,ROW()-ROW($A$8)+ROW('С закупкой'!$A$8),MATCH("№",'С закупкой'!$A$8:$Z$8,0))),INDEX('С закупкой'!$A:$Z,ROW()-ROW($A$8)+ROW('С закупкой'!$A$8),MATCH("№",'С закупкой'!$A$8:$Z$8,0)),""))</f>
        <v/>
      </c>
      <c r="D98" s="49">
        <f>IF(INDEX('С закупкой'!$A:$Z,ROW()-ROW($A$8)+ROW('С закупкой'!$A$8),MATCH("Бренд",'С закупкой'!$A$8:$Z$8,0))="","",INDEX('С закупкой'!$A:$Z,ROW()-ROW($A$8)+ROW('С закупкой'!$A$8),MATCH("Бренд",'С закупкой'!$A$8:$Z$8,0)))</f>
        <v/>
      </c>
      <c r="E98" s="50">
        <f>IF(INDEX('С закупкой'!$A:$Z,ROW()-ROW($A$8)+ROW('С закупкой'!$A$8),MATCH("Артикул",'С закупкой'!$A$8:$Z$8,0))="","",INDEX('С закупкой'!$A:$Z,ROW()-ROW($A$8)+ROW('С закупкой'!$A$8),MATCH("Артикул",'С закупкой'!$A$8:$Z$8,0)))</f>
        <v/>
      </c>
      <c r="F98" s="49">
        <f>IF(INDEX('С закупкой'!$A:$Z,ROW()-ROW($A$8)+ROW('С закупкой'!$A$8),MATCH("Комната",'С закупкой'!$A$8:$Z$8,0))="","",INDEX('С закупкой'!$A:$Z,ROW()-ROW($A$8)+ROW('С закупкой'!$A$8),MATCH("Комната",'С закупкой'!$A$8:$Z$8,0)))</f>
        <v/>
      </c>
      <c r="G98" s="51">
        <f>IF(INDEX('С закупкой'!$A:$Z,ROW()-ROW($A$8)+ROW('С закупкой'!$A$8),MATCH("Кол-во",'С закупкой'!$A$8:$Z$8,0))="","",INDEX('С закупкой'!$A:$Z,ROW()-ROW($A$8)+ROW('С закупкой'!$A$8),MATCH("Кол-во",'С закупкой'!$A$8:$Z$8,0)))</f>
        <v/>
      </c>
      <c r="H98" s="52">
        <f>IF(INDEX('С закупкой'!$A:$Z,ROW()-ROW($A$8)+ROW('С закупкой'!$A$8),MATCH("Ед.",'С закупкой'!$A$8:$Z$8,0))="","",INDEX('С закупкой'!$A:$Z,ROW()-ROW($A$8)+ROW('С закупкой'!$A$8),MATCH("Ед.",'С закупкой'!$A$8:$Z$8,0)))</f>
        <v/>
      </c>
      <c r="I98" s="53">
        <f>IF(INDEX('С закупкой'!$A:$Z,ROW()-ROW($A$8)+ROW('С закупкой'!$A$8),MATCH("Клиенту за ед.",'С закупкой'!$A$8:$Z$8,0))="","",INDEX('С закупкой'!$A:$Z,ROW()-ROW($A$8)+ROW('С закупкой'!$A$8),MATCH("Клиенту за ед.",'С закупкой'!$A$8:$Z$8,0)))</f>
        <v/>
      </c>
      <c r="J98" s="54">
        <f>IF(LEFT($C98,6)="Итого:",SUM(J$8:J97)-2*SUMIF($C$8:$C97,"Итого:*",J$8:J97),IF($C98="ИТОГО ПО ПРОЕКТУ",SUM(J$8:J97)-SUMIF($C$8:$C97,"Итого:*",J$8:J97),IF(INDEX('С закупкой'!$A:$Z,ROW()-ROW($A$8)+ROW('С закупкой'!$A$8),MATCH("Сумма клиенту",'С закупкой'!$A$8:$Z$8,0))="","",INDEX('С закупкой'!$A:$Z,ROW()-ROW($A$8)+ROW('С закупкой'!$A$8),MATCH("Сумма клиенту",'С закупкой'!$A$8:$Z$8,0)))))</f>
        <v/>
      </c>
      <c r="K98" s="50">
        <f>IF(INDEX('С закупкой'!$A:$Z,ROW()-ROW($A$8)+ROW('С закупкой'!$A$8),MATCH("Поставка",'С закупкой'!$A$8:$Z$8,0))="","",INDEX('С закупкой'!$A:$Z,ROW()-ROW($A$8)+ROW('С закупкой'!$A$8),MATCH("Поставка",'С закупкой'!$A$8:$Z$8,0)))</f>
        <v/>
      </c>
      <c r="L98" s="50">
        <f>IF(INDEX('С закупкой'!$A:$Z,ROW()-ROW($A$8)+ROW('С закупкой'!$A$8),MATCH("Примечание",'С закупкой'!$A$8:$Z$8,0))="","",INDEX('С закупкой'!$A:$Z,ROW()-ROW($A$8)+ROW('С закупкой'!$A$8),MATCH("Примечание",'С закупкой'!$A$8:$Z$8,0)))</f>
        <v/>
      </c>
    </row>
    <row r="99" ht="36" customHeight="1">
      <c r="A99" s="47">
        <f>IF(ISNA(MATCH("№",'С закупкой'!$A$8:$Z$8,0)),"!",IF(ISNUMBER(INDEX('С закупкой'!$A:$Z,ROW()-ROW($A$8)+ROW('С закупкой'!$A$8),MATCH("№",'С закупкой'!$A$8:$Z$8,0))),INDEX('С закупкой'!$A:$Z,ROW()-ROW($A$8)+ROW('С закупкой'!$A$8),MATCH("№",'С закупкой'!$A$8:$Z$8,0)),""))</f>
        <v/>
      </c>
      <c r="B99" s="48">
        <f>IF(ISBLANK(INDEX('С закупкой'!$A:$Z,ROW()-ROW($A$8)+ROW('С закупкой'!$A$8),MATCH("Фото",'С закупкой'!$A$8:$Z$8,0))),"",INDEX('С закупкой'!$A:$Z,ROW()-ROW($A$8)+ROW('С закупкой'!$A$8),MATCH("Фото",'С закупкой'!$A$8:$Z$8,0)))</f>
        <v/>
      </c>
      <c r="C99" s="49">
        <f>IF(INDEX('С закупкой'!$A:$Z,ROW()-ROW($A$8)+ROW('С закупкой'!$A$8),MATCH("Наименование",'С закупкой'!$A$8:$Z$8,0))&lt;&gt;"",INDEX('С закупкой'!$A:$Z,ROW()-ROW($A$8)+ROW('С закупкой'!$A$8),MATCH("Наименование",'С закупкой'!$A$8:$Z$8,0)),IF(ISTEXT(INDEX('С закупкой'!$A:$Z,ROW()-ROW($A$8)+ROW('С закупкой'!$A$8),MATCH("№",'С закупкой'!$A$8:$Z$8,0))),INDEX('С закупкой'!$A:$Z,ROW()-ROW($A$8)+ROW('С закупкой'!$A$8),MATCH("№",'С закупкой'!$A$8:$Z$8,0)),""))</f>
        <v/>
      </c>
      <c r="D99" s="49">
        <f>IF(INDEX('С закупкой'!$A:$Z,ROW()-ROW($A$8)+ROW('С закупкой'!$A$8),MATCH("Бренд",'С закупкой'!$A$8:$Z$8,0))="","",INDEX('С закупкой'!$A:$Z,ROW()-ROW($A$8)+ROW('С закупкой'!$A$8),MATCH("Бренд",'С закупкой'!$A$8:$Z$8,0)))</f>
        <v/>
      </c>
      <c r="E99" s="50">
        <f>IF(INDEX('С закупкой'!$A:$Z,ROW()-ROW($A$8)+ROW('С закупкой'!$A$8),MATCH("Артикул",'С закупкой'!$A$8:$Z$8,0))="","",INDEX('С закупкой'!$A:$Z,ROW()-ROW($A$8)+ROW('С закупкой'!$A$8),MATCH("Артикул",'С закупкой'!$A$8:$Z$8,0)))</f>
        <v/>
      </c>
      <c r="F99" s="49">
        <f>IF(INDEX('С закупкой'!$A:$Z,ROW()-ROW($A$8)+ROW('С закупкой'!$A$8),MATCH("Комната",'С закупкой'!$A$8:$Z$8,0))="","",INDEX('С закупкой'!$A:$Z,ROW()-ROW($A$8)+ROW('С закупкой'!$A$8),MATCH("Комната",'С закупкой'!$A$8:$Z$8,0)))</f>
        <v/>
      </c>
      <c r="G99" s="51">
        <f>IF(INDEX('С закупкой'!$A:$Z,ROW()-ROW($A$8)+ROW('С закупкой'!$A$8),MATCH("Кол-во",'С закупкой'!$A$8:$Z$8,0))="","",INDEX('С закупкой'!$A:$Z,ROW()-ROW($A$8)+ROW('С закупкой'!$A$8),MATCH("Кол-во",'С закупкой'!$A$8:$Z$8,0)))</f>
        <v/>
      </c>
      <c r="H99" s="52">
        <f>IF(INDEX('С закупкой'!$A:$Z,ROW()-ROW($A$8)+ROW('С закупкой'!$A$8),MATCH("Ед.",'С закупкой'!$A$8:$Z$8,0))="","",INDEX('С закупкой'!$A:$Z,ROW()-ROW($A$8)+ROW('С закупкой'!$A$8),MATCH("Ед.",'С закупкой'!$A$8:$Z$8,0)))</f>
        <v/>
      </c>
      <c r="I99" s="53">
        <f>IF(INDEX('С закупкой'!$A:$Z,ROW()-ROW($A$8)+ROW('С закупкой'!$A$8),MATCH("Клиенту за ед.",'С закупкой'!$A$8:$Z$8,0))="","",INDEX('С закупкой'!$A:$Z,ROW()-ROW($A$8)+ROW('С закупкой'!$A$8),MATCH("Клиенту за ед.",'С закупкой'!$A$8:$Z$8,0)))</f>
        <v/>
      </c>
      <c r="J99" s="54">
        <f>IF(LEFT($C99,6)="Итого:",SUM(J$8:J98)-2*SUMIF($C$8:$C98,"Итого:*",J$8:J98),IF($C99="ИТОГО ПО ПРОЕКТУ",SUM(J$8:J98)-SUMIF($C$8:$C98,"Итого:*",J$8:J98),IF(INDEX('С закупкой'!$A:$Z,ROW()-ROW($A$8)+ROW('С закупкой'!$A$8),MATCH("Сумма клиенту",'С закупкой'!$A$8:$Z$8,0))="","",INDEX('С закупкой'!$A:$Z,ROW()-ROW($A$8)+ROW('С закупкой'!$A$8),MATCH("Сумма клиенту",'С закупкой'!$A$8:$Z$8,0)))))</f>
        <v/>
      </c>
      <c r="K99" s="50">
        <f>IF(INDEX('С закупкой'!$A:$Z,ROW()-ROW($A$8)+ROW('С закупкой'!$A$8),MATCH("Поставка",'С закупкой'!$A$8:$Z$8,0))="","",INDEX('С закупкой'!$A:$Z,ROW()-ROW($A$8)+ROW('С закупкой'!$A$8),MATCH("Поставка",'С закупкой'!$A$8:$Z$8,0)))</f>
        <v/>
      </c>
      <c r="L99" s="50">
        <f>IF(INDEX('С закупкой'!$A:$Z,ROW()-ROW($A$8)+ROW('С закупкой'!$A$8),MATCH("Примечание",'С закупкой'!$A$8:$Z$8,0))="","",INDEX('С закупкой'!$A:$Z,ROW()-ROW($A$8)+ROW('С закупкой'!$A$8),MATCH("Примечание",'С закупкой'!$A$8:$Z$8,0)))</f>
        <v/>
      </c>
    </row>
    <row r="100" ht="36" customHeight="1">
      <c r="A100" s="47">
        <f>IF(ISNA(MATCH("№",'С закупкой'!$A$8:$Z$8,0)),"!",IF(ISNUMBER(INDEX('С закупкой'!$A:$Z,ROW()-ROW($A$8)+ROW('С закупкой'!$A$8),MATCH("№",'С закупкой'!$A$8:$Z$8,0))),INDEX('С закупкой'!$A:$Z,ROW()-ROW($A$8)+ROW('С закупкой'!$A$8),MATCH("№",'С закупкой'!$A$8:$Z$8,0)),""))</f>
        <v/>
      </c>
      <c r="B100" s="48">
        <f>IF(ISBLANK(INDEX('С закупкой'!$A:$Z,ROW()-ROW($A$8)+ROW('С закупкой'!$A$8),MATCH("Фото",'С закупкой'!$A$8:$Z$8,0))),"",INDEX('С закупкой'!$A:$Z,ROW()-ROW($A$8)+ROW('С закупкой'!$A$8),MATCH("Фото",'С закупкой'!$A$8:$Z$8,0)))</f>
        <v/>
      </c>
      <c r="C100" s="49">
        <f>IF(INDEX('С закупкой'!$A:$Z,ROW()-ROW($A$8)+ROW('С закупкой'!$A$8),MATCH("Наименование",'С закупкой'!$A$8:$Z$8,0))&lt;&gt;"",INDEX('С закупкой'!$A:$Z,ROW()-ROW($A$8)+ROW('С закупкой'!$A$8),MATCH("Наименование",'С закупкой'!$A$8:$Z$8,0)),IF(ISTEXT(INDEX('С закупкой'!$A:$Z,ROW()-ROW($A$8)+ROW('С закупкой'!$A$8),MATCH("№",'С закупкой'!$A$8:$Z$8,0))),INDEX('С закупкой'!$A:$Z,ROW()-ROW($A$8)+ROW('С закупкой'!$A$8),MATCH("№",'С закупкой'!$A$8:$Z$8,0)),""))</f>
        <v/>
      </c>
      <c r="D100" s="49">
        <f>IF(INDEX('С закупкой'!$A:$Z,ROW()-ROW($A$8)+ROW('С закупкой'!$A$8),MATCH("Бренд",'С закупкой'!$A$8:$Z$8,0))="","",INDEX('С закупкой'!$A:$Z,ROW()-ROW($A$8)+ROW('С закупкой'!$A$8),MATCH("Бренд",'С закупкой'!$A$8:$Z$8,0)))</f>
        <v/>
      </c>
      <c r="E100" s="50">
        <f>IF(INDEX('С закупкой'!$A:$Z,ROW()-ROW($A$8)+ROW('С закупкой'!$A$8),MATCH("Артикул",'С закупкой'!$A$8:$Z$8,0))="","",INDEX('С закупкой'!$A:$Z,ROW()-ROW($A$8)+ROW('С закупкой'!$A$8),MATCH("Артикул",'С закупкой'!$A$8:$Z$8,0)))</f>
        <v/>
      </c>
      <c r="F100" s="49">
        <f>IF(INDEX('С закупкой'!$A:$Z,ROW()-ROW($A$8)+ROW('С закупкой'!$A$8),MATCH("Комната",'С закупкой'!$A$8:$Z$8,0))="","",INDEX('С закупкой'!$A:$Z,ROW()-ROW($A$8)+ROW('С закупкой'!$A$8),MATCH("Комната",'С закупкой'!$A$8:$Z$8,0)))</f>
        <v/>
      </c>
      <c r="G100" s="51">
        <f>IF(INDEX('С закупкой'!$A:$Z,ROW()-ROW($A$8)+ROW('С закупкой'!$A$8),MATCH("Кол-во",'С закупкой'!$A$8:$Z$8,0))="","",INDEX('С закупкой'!$A:$Z,ROW()-ROW($A$8)+ROW('С закупкой'!$A$8),MATCH("Кол-во",'С закупкой'!$A$8:$Z$8,0)))</f>
        <v/>
      </c>
      <c r="H100" s="52">
        <f>IF(INDEX('С закупкой'!$A:$Z,ROW()-ROW($A$8)+ROW('С закупкой'!$A$8),MATCH("Ед.",'С закупкой'!$A$8:$Z$8,0))="","",INDEX('С закупкой'!$A:$Z,ROW()-ROW($A$8)+ROW('С закупкой'!$A$8),MATCH("Ед.",'С закупкой'!$A$8:$Z$8,0)))</f>
        <v/>
      </c>
      <c r="I100" s="53">
        <f>IF(INDEX('С закупкой'!$A:$Z,ROW()-ROW($A$8)+ROW('С закупкой'!$A$8),MATCH("Клиенту за ед.",'С закупкой'!$A$8:$Z$8,0))="","",INDEX('С закупкой'!$A:$Z,ROW()-ROW($A$8)+ROW('С закупкой'!$A$8),MATCH("Клиенту за ед.",'С закупкой'!$A$8:$Z$8,0)))</f>
        <v/>
      </c>
      <c r="J100" s="54">
        <f>IF(LEFT($C100,6)="Итого:",SUM(J$8:J99)-2*SUMIF($C$8:$C99,"Итого:*",J$8:J99),IF($C100="ИТОГО ПО ПРОЕКТУ",SUM(J$8:J99)-SUMIF($C$8:$C99,"Итого:*",J$8:J99),IF(INDEX('С закупкой'!$A:$Z,ROW()-ROW($A$8)+ROW('С закупкой'!$A$8),MATCH("Сумма клиенту",'С закупкой'!$A$8:$Z$8,0))="","",INDEX('С закупкой'!$A:$Z,ROW()-ROW($A$8)+ROW('С закупкой'!$A$8),MATCH("Сумма клиенту",'С закупкой'!$A$8:$Z$8,0)))))</f>
        <v/>
      </c>
      <c r="K100" s="50">
        <f>IF(INDEX('С закупкой'!$A:$Z,ROW()-ROW($A$8)+ROW('С закупкой'!$A$8),MATCH("Поставка",'С закупкой'!$A$8:$Z$8,0))="","",INDEX('С закупкой'!$A:$Z,ROW()-ROW($A$8)+ROW('С закупкой'!$A$8),MATCH("Поставка",'С закупкой'!$A$8:$Z$8,0)))</f>
        <v/>
      </c>
      <c r="L100" s="50">
        <f>IF(INDEX('С закупкой'!$A:$Z,ROW()-ROW($A$8)+ROW('С закупкой'!$A$8),MATCH("Примечание",'С закупкой'!$A$8:$Z$8,0))="","",INDEX('С закупкой'!$A:$Z,ROW()-ROW($A$8)+ROW('С закупкой'!$A$8),MATCH("Примечание",'С закупкой'!$A$8:$Z$8,0)))</f>
        <v/>
      </c>
    </row>
    <row r="101" ht="36" customHeight="1">
      <c r="A101" s="47">
        <f>IF(ISNA(MATCH("№",'С закупкой'!$A$8:$Z$8,0)),"!",IF(ISNUMBER(INDEX('С закупкой'!$A:$Z,ROW()-ROW($A$8)+ROW('С закупкой'!$A$8),MATCH("№",'С закупкой'!$A$8:$Z$8,0))),INDEX('С закупкой'!$A:$Z,ROW()-ROW($A$8)+ROW('С закупкой'!$A$8),MATCH("№",'С закупкой'!$A$8:$Z$8,0)),""))</f>
        <v/>
      </c>
      <c r="B101" s="48">
        <f>IF(ISBLANK(INDEX('С закупкой'!$A:$Z,ROW()-ROW($A$8)+ROW('С закупкой'!$A$8),MATCH("Фото",'С закупкой'!$A$8:$Z$8,0))),"",INDEX('С закупкой'!$A:$Z,ROW()-ROW($A$8)+ROW('С закупкой'!$A$8),MATCH("Фото",'С закупкой'!$A$8:$Z$8,0)))</f>
        <v/>
      </c>
      <c r="C101" s="49">
        <f>IF(INDEX('С закупкой'!$A:$Z,ROW()-ROW($A$8)+ROW('С закупкой'!$A$8),MATCH("Наименование",'С закупкой'!$A$8:$Z$8,0))&lt;&gt;"",INDEX('С закупкой'!$A:$Z,ROW()-ROW($A$8)+ROW('С закупкой'!$A$8),MATCH("Наименование",'С закупкой'!$A$8:$Z$8,0)),IF(ISTEXT(INDEX('С закупкой'!$A:$Z,ROW()-ROW($A$8)+ROW('С закупкой'!$A$8),MATCH("№",'С закупкой'!$A$8:$Z$8,0))),INDEX('С закупкой'!$A:$Z,ROW()-ROW($A$8)+ROW('С закупкой'!$A$8),MATCH("№",'С закупкой'!$A$8:$Z$8,0)),""))</f>
        <v/>
      </c>
      <c r="D101" s="49">
        <f>IF(INDEX('С закупкой'!$A:$Z,ROW()-ROW($A$8)+ROW('С закупкой'!$A$8),MATCH("Бренд",'С закупкой'!$A$8:$Z$8,0))="","",INDEX('С закупкой'!$A:$Z,ROW()-ROW($A$8)+ROW('С закупкой'!$A$8),MATCH("Бренд",'С закупкой'!$A$8:$Z$8,0)))</f>
        <v/>
      </c>
      <c r="E101" s="50">
        <f>IF(INDEX('С закупкой'!$A:$Z,ROW()-ROW($A$8)+ROW('С закупкой'!$A$8),MATCH("Артикул",'С закупкой'!$A$8:$Z$8,0))="","",INDEX('С закупкой'!$A:$Z,ROW()-ROW($A$8)+ROW('С закупкой'!$A$8),MATCH("Артикул",'С закупкой'!$A$8:$Z$8,0)))</f>
        <v/>
      </c>
      <c r="F101" s="49">
        <f>IF(INDEX('С закупкой'!$A:$Z,ROW()-ROW($A$8)+ROW('С закупкой'!$A$8),MATCH("Комната",'С закупкой'!$A$8:$Z$8,0))="","",INDEX('С закупкой'!$A:$Z,ROW()-ROW($A$8)+ROW('С закупкой'!$A$8),MATCH("Комната",'С закупкой'!$A$8:$Z$8,0)))</f>
        <v/>
      </c>
      <c r="G101" s="51">
        <f>IF(INDEX('С закупкой'!$A:$Z,ROW()-ROW($A$8)+ROW('С закупкой'!$A$8),MATCH("Кол-во",'С закупкой'!$A$8:$Z$8,0))="","",INDEX('С закупкой'!$A:$Z,ROW()-ROW($A$8)+ROW('С закупкой'!$A$8),MATCH("Кол-во",'С закупкой'!$A$8:$Z$8,0)))</f>
        <v/>
      </c>
      <c r="H101" s="52">
        <f>IF(INDEX('С закупкой'!$A:$Z,ROW()-ROW($A$8)+ROW('С закупкой'!$A$8),MATCH("Ед.",'С закупкой'!$A$8:$Z$8,0))="","",INDEX('С закупкой'!$A:$Z,ROW()-ROW($A$8)+ROW('С закупкой'!$A$8),MATCH("Ед.",'С закупкой'!$A$8:$Z$8,0)))</f>
        <v/>
      </c>
      <c r="I101" s="53">
        <f>IF(INDEX('С закупкой'!$A:$Z,ROW()-ROW($A$8)+ROW('С закупкой'!$A$8),MATCH("Клиенту за ед.",'С закупкой'!$A$8:$Z$8,0))="","",INDEX('С закупкой'!$A:$Z,ROW()-ROW($A$8)+ROW('С закупкой'!$A$8),MATCH("Клиенту за ед.",'С закупкой'!$A$8:$Z$8,0)))</f>
        <v/>
      </c>
      <c r="J101" s="54">
        <f>IF(LEFT($C101,6)="Итого:",SUM(J$8:J100)-2*SUMIF($C$8:$C100,"Итого:*",J$8:J100),IF($C101="ИТОГО ПО ПРОЕКТУ",SUM(J$8:J100)-SUMIF($C$8:$C100,"Итого:*",J$8:J100),IF(INDEX('С закупкой'!$A:$Z,ROW()-ROW($A$8)+ROW('С закупкой'!$A$8),MATCH("Сумма клиенту",'С закупкой'!$A$8:$Z$8,0))="","",INDEX('С закупкой'!$A:$Z,ROW()-ROW($A$8)+ROW('С закупкой'!$A$8),MATCH("Сумма клиенту",'С закупкой'!$A$8:$Z$8,0)))))</f>
        <v/>
      </c>
      <c r="K101" s="50">
        <f>IF(INDEX('С закупкой'!$A:$Z,ROW()-ROW($A$8)+ROW('С закупкой'!$A$8),MATCH("Поставка",'С закупкой'!$A$8:$Z$8,0))="","",INDEX('С закупкой'!$A:$Z,ROW()-ROW($A$8)+ROW('С закупкой'!$A$8),MATCH("Поставка",'С закупкой'!$A$8:$Z$8,0)))</f>
        <v/>
      </c>
      <c r="L101" s="50">
        <f>IF(INDEX('С закупкой'!$A:$Z,ROW()-ROW($A$8)+ROW('С закупкой'!$A$8),MATCH("Примечание",'С закупкой'!$A$8:$Z$8,0))="","",INDEX('С закупкой'!$A:$Z,ROW()-ROW($A$8)+ROW('С закупкой'!$A$8),MATCH("Примечание",'С закупкой'!$A$8:$Z$8,0)))</f>
        <v/>
      </c>
    </row>
    <row r="102" ht="36" customHeight="1">
      <c r="A102" s="47">
        <f>IF(ISNA(MATCH("№",'С закупкой'!$A$8:$Z$8,0)),"!",IF(ISNUMBER(INDEX('С закупкой'!$A:$Z,ROW()-ROW($A$8)+ROW('С закупкой'!$A$8),MATCH("№",'С закупкой'!$A$8:$Z$8,0))),INDEX('С закупкой'!$A:$Z,ROW()-ROW($A$8)+ROW('С закупкой'!$A$8),MATCH("№",'С закупкой'!$A$8:$Z$8,0)),""))</f>
        <v/>
      </c>
      <c r="B102" s="48">
        <f>IF(ISBLANK(INDEX('С закупкой'!$A:$Z,ROW()-ROW($A$8)+ROW('С закупкой'!$A$8),MATCH("Фото",'С закупкой'!$A$8:$Z$8,0))),"",INDEX('С закупкой'!$A:$Z,ROW()-ROW($A$8)+ROW('С закупкой'!$A$8),MATCH("Фото",'С закупкой'!$A$8:$Z$8,0)))</f>
        <v/>
      </c>
      <c r="C102" s="49">
        <f>IF(INDEX('С закупкой'!$A:$Z,ROW()-ROW($A$8)+ROW('С закупкой'!$A$8),MATCH("Наименование",'С закупкой'!$A$8:$Z$8,0))&lt;&gt;"",INDEX('С закупкой'!$A:$Z,ROW()-ROW($A$8)+ROW('С закупкой'!$A$8),MATCH("Наименование",'С закупкой'!$A$8:$Z$8,0)),IF(ISTEXT(INDEX('С закупкой'!$A:$Z,ROW()-ROW($A$8)+ROW('С закупкой'!$A$8),MATCH("№",'С закупкой'!$A$8:$Z$8,0))),INDEX('С закупкой'!$A:$Z,ROW()-ROW($A$8)+ROW('С закупкой'!$A$8),MATCH("№",'С закупкой'!$A$8:$Z$8,0)),""))</f>
        <v/>
      </c>
      <c r="D102" s="49">
        <f>IF(INDEX('С закупкой'!$A:$Z,ROW()-ROW($A$8)+ROW('С закупкой'!$A$8),MATCH("Бренд",'С закупкой'!$A$8:$Z$8,0))="","",INDEX('С закупкой'!$A:$Z,ROW()-ROW($A$8)+ROW('С закупкой'!$A$8),MATCH("Бренд",'С закупкой'!$A$8:$Z$8,0)))</f>
        <v/>
      </c>
      <c r="E102" s="50">
        <f>IF(INDEX('С закупкой'!$A:$Z,ROW()-ROW($A$8)+ROW('С закупкой'!$A$8),MATCH("Артикул",'С закупкой'!$A$8:$Z$8,0))="","",INDEX('С закупкой'!$A:$Z,ROW()-ROW($A$8)+ROW('С закупкой'!$A$8),MATCH("Артикул",'С закупкой'!$A$8:$Z$8,0)))</f>
        <v/>
      </c>
      <c r="F102" s="49">
        <f>IF(INDEX('С закупкой'!$A:$Z,ROW()-ROW($A$8)+ROW('С закупкой'!$A$8),MATCH("Комната",'С закупкой'!$A$8:$Z$8,0))="","",INDEX('С закупкой'!$A:$Z,ROW()-ROW($A$8)+ROW('С закупкой'!$A$8),MATCH("Комната",'С закупкой'!$A$8:$Z$8,0)))</f>
        <v/>
      </c>
      <c r="G102" s="51">
        <f>IF(INDEX('С закупкой'!$A:$Z,ROW()-ROW($A$8)+ROW('С закупкой'!$A$8),MATCH("Кол-во",'С закупкой'!$A$8:$Z$8,0))="","",INDEX('С закупкой'!$A:$Z,ROW()-ROW($A$8)+ROW('С закупкой'!$A$8),MATCH("Кол-во",'С закупкой'!$A$8:$Z$8,0)))</f>
        <v/>
      </c>
      <c r="H102" s="52">
        <f>IF(INDEX('С закупкой'!$A:$Z,ROW()-ROW($A$8)+ROW('С закупкой'!$A$8),MATCH("Ед.",'С закупкой'!$A$8:$Z$8,0))="","",INDEX('С закупкой'!$A:$Z,ROW()-ROW($A$8)+ROW('С закупкой'!$A$8),MATCH("Ед.",'С закупкой'!$A$8:$Z$8,0)))</f>
        <v/>
      </c>
      <c r="I102" s="53">
        <f>IF(INDEX('С закупкой'!$A:$Z,ROW()-ROW($A$8)+ROW('С закупкой'!$A$8),MATCH("Клиенту за ед.",'С закупкой'!$A$8:$Z$8,0))="","",INDEX('С закупкой'!$A:$Z,ROW()-ROW($A$8)+ROW('С закупкой'!$A$8),MATCH("Клиенту за ед.",'С закупкой'!$A$8:$Z$8,0)))</f>
        <v/>
      </c>
      <c r="J102" s="54">
        <f>IF(LEFT($C102,6)="Итого:",SUM(J$8:J101)-2*SUMIF($C$8:$C101,"Итого:*",J$8:J101),IF($C102="ИТОГО ПО ПРОЕКТУ",SUM(J$8:J101)-SUMIF($C$8:$C101,"Итого:*",J$8:J101),IF(INDEX('С закупкой'!$A:$Z,ROW()-ROW($A$8)+ROW('С закупкой'!$A$8),MATCH("Сумма клиенту",'С закупкой'!$A$8:$Z$8,0))="","",INDEX('С закупкой'!$A:$Z,ROW()-ROW($A$8)+ROW('С закупкой'!$A$8),MATCH("Сумма клиенту",'С закупкой'!$A$8:$Z$8,0)))))</f>
        <v/>
      </c>
      <c r="K102" s="50">
        <f>IF(INDEX('С закупкой'!$A:$Z,ROW()-ROW($A$8)+ROW('С закупкой'!$A$8),MATCH("Поставка",'С закупкой'!$A$8:$Z$8,0))="","",INDEX('С закупкой'!$A:$Z,ROW()-ROW($A$8)+ROW('С закупкой'!$A$8),MATCH("Поставка",'С закупкой'!$A$8:$Z$8,0)))</f>
        <v/>
      </c>
      <c r="L102" s="50">
        <f>IF(INDEX('С закупкой'!$A:$Z,ROW()-ROW($A$8)+ROW('С закупкой'!$A$8),MATCH("Примечание",'С закупкой'!$A$8:$Z$8,0))="","",INDEX('С закупкой'!$A:$Z,ROW()-ROW($A$8)+ROW('С закупкой'!$A$8),MATCH("Примечание",'С закупкой'!$A$8:$Z$8,0)))</f>
        <v/>
      </c>
    </row>
    <row r="103" ht="36" customHeight="1">
      <c r="A103" s="47">
        <f>IF(ISNA(MATCH("№",'С закупкой'!$A$8:$Z$8,0)),"!",IF(ISNUMBER(INDEX('С закупкой'!$A:$Z,ROW()-ROW($A$8)+ROW('С закупкой'!$A$8),MATCH("№",'С закупкой'!$A$8:$Z$8,0))),INDEX('С закупкой'!$A:$Z,ROW()-ROW($A$8)+ROW('С закупкой'!$A$8),MATCH("№",'С закупкой'!$A$8:$Z$8,0)),""))</f>
        <v/>
      </c>
      <c r="B103" s="48">
        <f>IF(ISBLANK(INDEX('С закупкой'!$A:$Z,ROW()-ROW($A$8)+ROW('С закупкой'!$A$8),MATCH("Фото",'С закупкой'!$A$8:$Z$8,0))),"",INDEX('С закупкой'!$A:$Z,ROW()-ROW($A$8)+ROW('С закупкой'!$A$8),MATCH("Фото",'С закупкой'!$A$8:$Z$8,0)))</f>
        <v/>
      </c>
      <c r="C103" s="49">
        <f>IF(INDEX('С закупкой'!$A:$Z,ROW()-ROW($A$8)+ROW('С закупкой'!$A$8),MATCH("Наименование",'С закупкой'!$A$8:$Z$8,0))&lt;&gt;"",INDEX('С закупкой'!$A:$Z,ROW()-ROW($A$8)+ROW('С закупкой'!$A$8),MATCH("Наименование",'С закупкой'!$A$8:$Z$8,0)),IF(ISTEXT(INDEX('С закупкой'!$A:$Z,ROW()-ROW($A$8)+ROW('С закупкой'!$A$8),MATCH("№",'С закупкой'!$A$8:$Z$8,0))),INDEX('С закупкой'!$A:$Z,ROW()-ROW($A$8)+ROW('С закупкой'!$A$8),MATCH("№",'С закупкой'!$A$8:$Z$8,0)),""))</f>
        <v/>
      </c>
      <c r="D103" s="49">
        <f>IF(INDEX('С закупкой'!$A:$Z,ROW()-ROW($A$8)+ROW('С закупкой'!$A$8),MATCH("Бренд",'С закупкой'!$A$8:$Z$8,0))="","",INDEX('С закупкой'!$A:$Z,ROW()-ROW($A$8)+ROW('С закупкой'!$A$8),MATCH("Бренд",'С закупкой'!$A$8:$Z$8,0)))</f>
        <v/>
      </c>
      <c r="E103" s="50">
        <f>IF(INDEX('С закупкой'!$A:$Z,ROW()-ROW($A$8)+ROW('С закупкой'!$A$8),MATCH("Артикул",'С закупкой'!$A$8:$Z$8,0))="","",INDEX('С закупкой'!$A:$Z,ROW()-ROW($A$8)+ROW('С закупкой'!$A$8),MATCH("Артикул",'С закупкой'!$A$8:$Z$8,0)))</f>
        <v/>
      </c>
      <c r="F103" s="49">
        <f>IF(INDEX('С закупкой'!$A:$Z,ROW()-ROW($A$8)+ROW('С закупкой'!$A$8),MATCH("Комната",'С закупкой'!$A$8:$Z$8,0))="","",INDEX('С закупкой'!$A:$Z,ROW()-ROW($A$8)+ROW('С закупкой'!$A$8),MATCH("Комната",'С закупкой'!$A$8:$Z$8,0)))</f>
        <v/>
      </c>
      <c r="G103" s="51">
        <f>IF(INDEX('С закупкой'!$A:$Z,ROW()-ROW($A$8)+ROW('С закупкой'!$A$8),MATCH("Кол-во",'С закупкой'!$A$8:$Z$8,0))="","",INDEX('С закупкой'!$A:$Z,ROW()-ROW($A$8)+ROW('С закупкой'!$A$8),MATCH("Кол-во",'С закупкой'!$A$8:$Z$8,0)))</f>
        <v/>
      </c>
      <c r="H103" s="52">
        <f>IF(INDEX('С закупкой'!$A:$Z,ROW()-ROW($A$8)+ROW('С закупкой'!$A$8),MATCH("Ед.",'С закупкой'!$A$8:$Z$8,0))="","",INDEX('С закупкой'!$A:$Z,ROW()-ROW($A$8)+ROW('С закупкой'!$A$8),MATCH("Ед.",'С закупкой'!$A$8:$Z$8,0)))</f>
        <v/>
      </c>
      <c r="I103" s="53">
        <f>IF(INDEX('С закупкой'!$A:$Z,ROW()-ROW($A$8)+ROW('С закупкой'!$A$8),MATCH("Клиенту за ед.",'С закупкой'!$A$8:$Z$8,0))="","",INDEX('С закупкой'!$A:$Z,ROW()-ROW($A$8)+ROW('С закупкой'!$A$8),MATCH("Клиенту за ед.",'С закупкой'!$A$8:$Z$8,0)))</f>
        <v/>
      </c>
      <c r="J103" s="54">
        <f>IF(LEFT($C103,6)="Итого:",SUM(J$8:J102)-2*SUMIF($C$8:$C102,"Итого:*",J$8:J102),IF($C103="ИТОГО ПО ПРОЕКТУ",SUM(J$8:J102)-SUMIF($C$8:$C102,"Итого:*",J$8:J102),IF(INDEX('С закупкой'!$A:$Z,ROW()-ROW($A$8)+ROW('С закупкой'!$A$8),MATCH("Сумма клиенту",'С закупкой'!$A$8:$Z$8,0))="","",INDEX('С закупкой'!$A:$Z,ROW()-ROW($A$8)+ROW('С закупкой'!$A$8),MATCH("Сумма клиенту",'С закупкой'!$A$8:$Z$8,0)))))</f>
        <v/>
      </c>
      <c r="K103" s="50">
        <f>IF(INDEX('С закупкой'!$A:$Z,ROW()-ROW($A$8)+ROW('С закупкой'!$A$8),MATCH("Поставка",'С закупкой'!$A$8:$Z$8,0))="","",INDEX('С закупкой'!$A:$Z,ROW()-ROW($A$8)+ROW('С закупкой'!$A$8),MATCH("Поставка",'С закупкой'!$A$8:$Z$8,0)))</f>
        <v/>
      </c>
      <c r="L103" s="50">
        <f>IF(INDEX('С закупкой'!$A:$Z,ROW()-ROW($A$8)+ROW('С закупкой'!$A$8),MATCH("Примечание",'С закупкой'!$A$8:$Z$8,0))="","",INDEX('С закупкой'!$A:$Z,ROW()-ROW($A$8)+ROW('С закупкой'!$A$8),MATCH("Примечание",'С закупкой'!$A$8:$Z$8,0)))</f>
        <v/>
      </c>
    </row>
    <row r="104" ht="36" customHeight="1">
      <c r="A104" s="47">
        <f>IF(ISNA(MATCH("№",'С закупкой'!$A$8:$Z$8,0)),"!",IF(ISNUMBER(INDEX('С закупкой'!$A:$Z,ROW()-ROW($A$8)+ROW('С закупкой'!$A$8),MATCH("№",'С закупкой'!$A$8:$Z$8,0))),INDEX('С закупкой'!$A:$Z,ROW()-ROW($A$8)+ROW('С закупкой'!$A$8),MATCH("№",'С закупкой'!$A$8:$Z$8,0)),""))</f>
        <v/>
      </c>
      <c r="B104" s="48">
        <f>IF(ISBLANK(INDEX('С закупкой'!$A:$Z,ROW()-ROW($A$8)+ROW('С закупкой'!$A$8),MATCH("Фото",'С закупкой'!$A$8:$Z$8,0))),"",INDEX('С закупкой'!$A:$Z,ROW()-ROW($A$8)+ROW('С закупкой'!$A$8),MATCH("Фото",'С закупкой'!$A$8:$Z$8,0)))</f>
        <v/>
      </c>
      <c r="C104" s="49">
        <f>IF(INDEX('С закупкой'!$A:$Z,ROW()-ROW($A$8)+ROW('С закупкой'!$A$8),MATCH("Наименование",'С закупкой'!$A$8:$Z$8,0))&lt;&gt;"",INDEX('С закупкой'!$A:$Z,ROW()-ROW($A$8)+ROW('С закупкой'!$A$8),MATCH("Наименование",'С закупкой'!$A$8:$Z$8,0)),IF(ISTEXT(INDEX('С закупкой'!$A:$Z,ROW()-ROW($A$8)+ROW('С закупкой'!$A$8),MATCH("№",'С закупкой'!$A$8:$Z$8,0))),INDEX('С закупкой'!$A:$Z,ROW()-ROW($A$8)+ROW('С закупкой'!$A$8),MATCH("№",'С закупкой'!$A$8:$Z$8,0)),""))</f>
        <v/>
      </c>
      <c r="D104" s="49">
        <f>IF(INDEX('С закупкой'!$A:$Z,ROW()-ROW($A$8)+ROW('С закупкой'!$A$8),MATCH("Бренд",'С закупкой'!$A$8:$Z$8,0))="","",INDEX('С закупкой'!$A:$Z,ROW()-ROW($A$8)+ROW('С закупкой'!$A$8),MATCH("Бренд",'С закупкой'!$A$8:$Z$8,0)))</f>
        <v/>
      </c>
      <c r="E104" s="50">
        <f>IF(INDEX('С закупкой'!$A:$Z,ROW()-ROW($A$8)+ROW('С закупкой'!$A$8),MATCH("Артикул",'С закупкой'!$A$8:$Z$8,0))="","",INDEX('С закупкой'!$A:$Z,ROW()-ROW($A$8)+ROW('С закупкой'!$A$8),MATCH("Артикул",'С закупкой'!$A$8:$Z$8,0)))</f>
        <v/>
      </c>
      <c r="F104" s="49">
        <f>IF(INDEX('С закупкой'!$A:$Z,ROW()-ROW($A$8)+ROW('С закупкой'!$A$8),MATCH("Комната",'С закупкой'!$A$8:$Z$8,0))="","",INDEX('С закупкой'!$A:$Z,ROW()-ROW($A$8)+ROW('С закупкой'!$A$8),MATCH("Комната",'С закупкой'!$A$8:$Z$8,0)))</f>
        <v/>
      </c>
      <c r="G104" s="51">
        <f>IF(INDEX('С закупкой'!$A:$Z,ROW()-ROW($A$8)+ROW('С закупкой'!$A$8),MATCH("Кол-во",'С закупкой'!$A$8:$Z$8,0))="","",INDEX('С закупкой'!$A:$Z,ROW()-ROW($A$8)+ROW('С закупкой'!$A$8),MATCH("Кол-во",'С закупкой'!$A$8:$Z$8,0)))</f>
        <v/>
      </c>
      <c r="H104" s="52">
        <f>IF(INDEX('С закупкой'!$A:$Z,ROW()-ROW($A$8)+ROW('С закупкой'!$A$8),MATCH("Ед.",'С закупкой'!$A$8:$Z$8,0))="","",INDEX('С закупкой'!$A:$Z,ROW()-ROW($A$8)+ROW('С закупкой'!$A$8),MATCH("Ед.",'С закупкой'!$A$8:$Z$8,0)))</f>
        <v/>
      </c>
      <c r="I104" s="53">
        <f>IF(INDEX('С закупкой'!$A:$Z,ROW()-ROW($A$8)+ROW('С закупкой'!$A$8),MATCH("Клиенту за ед.",'С закупкой'!$A$8:$Z$8,0))="","",INDEX('С закупкой'!$A:$Z,ROW()-ROW($A$8)+ROW('С закупкой'!$A$8),MATCH("Клиенту за ед.",'С закупкой'!$A$8:$Z$8,0)))</f>
        <v/>
      </c>
      <c r="J104" s="54">
        <f>IF(LEFT($C104,6)="Итого:",SUM(J$8:J103)-2*SUMIF($C$8:$C103,"Итого:*",J$8:J103),IF($C104="ИТОГО ПО ПРОЕКТУ",SUM(J$8:J103)-SUMIF($C$8:$C103,"Итого:*",J$8:J103),IF(INDEX('С закупкой'!$A:$Z,ROW()-ROW($A$8)+ROW('С закупкой'!$A$8),MATCH("Сумма клиенту",'С закупкой'!$A$8:$Z$8,0))="","",INDEX('С закупкой'!$A:$Z,ROW()-ROW($A$8)+ROW('С закупкой'!$A$8),MATCH("Сумма клиенту",'С закупкой'!$A$8:$Z$8,0)))))</f>
        <v/>
      </c>
      <c r="K104" s="50">
        <f>IF(INDEX('С закупкой'!$A:$Z,ROW()-ROW($A$8)+ROW('С закупкой'!$A$8),MATCH("Поставка",'С закупкой'!$A$8:$Z$8,0))="","",INDEX('С закупкой'!$A:$Z,ROW()-ROW($A$8)+ROW('С закупкой'!$A$8),MATCH("Поставка",'С закупкой'!$A$8:$Z$8,0)))</f>
        <v/>
      </c>
      <c r="L104" s="50">
        <f>IF(INDEX('С закупкой'!$A:$Z,ROW()-ROW($A$8)+ROW('С закупкой'!$A$8),MATCH("Примечание",'С закупкой'!$A$8:$Z$8,0))="","",INDEX('С закупкой'!$A:$Z,ROW()-ROW($A$8)+ROW('С закупкой'!$A$8),MATCH("Примечание",'С закупкой'!$A$8:$Z$8,0)))</f>
        <v/>
      </c>
    </row>
    <row r="105" ht="36" customHeight="1">
      <c r="A105" s="47">
        <f>IF(ISNA(MATCH("№",'С закупкой'!$A$8:$Z$8,0)),"!",IF(ISNUMBER(INDEX('С закупкой'!$A:$Z,ROW()-ROW($A$8)+ROW('С закупкой'!$A$8),MATCH("№",'С закупкой'!$A$8:$Z$8,0))),INDEX('С закупкой'!$A:$Z,ROW()-ROW($A$8)+ROW('С закупкой'!$A$8),MATCH("№",'С закупкой'!$A$8:$Z$8,0)),""))</f>
        <v/>
      </c>
      <c r="B105" s="48">
        <f>IF(ISBLANK(INDEX('С закупкой'!$A:$Z,ROW()-ROW($A$8)+ROW('С закупкой'!$A$8),MATCH("Фото",'С закупкой'!$A$8:$Z$8,0))),"",INDEX('С закупкой'!$A:$Z,ROW()-ROW($A$8)+ROW('С закупкой'!$A$8),MATCH("Фото",'С закупкой'!$A$8:$Z$8,0)))</f>
        <v/>
      </c>
      <c r="C105" s="49">
        <f>IF(INDEX('С закупкой'!$A:$Z,ROW()-ROW($A$8)+ROW('С закупкой'!$A$8),MATCH("Наименование",'С закупкой'!$A$8:$Z$8,0))&lt;&gt;"",INDEX('С закупкой'!$A:$Z,ROW()-ROW($A$8)+ROW('С закупкой'!$A$8),MATCH("Наименование",'С закупкой'!$A$8:$Z$8,0)),IF(ISTEXT(INDEX('С закупкой'!$A:$Z,ROW()-ROW($A$8)+ROW('С закупкой'!$A$8),MATCH("№",'С закупкой'!$A$8:$Z$8,0))),INDEX('С закупкой'!$A:$Z,ROW()-ROW($A$8)+ROW('С закупкой'!$A$8),MATCH("№",'С закупкой'!$A$8:$Z$8,0)),""))</f>
        <v/>
      </c>
      <c r="D105" s="49">
        <f>IF(INDEX('С закупкой'!$A:$Z,ROW()-ROW($A$8)+ROW('С закупкой'!$A$8),MATCH("Бренд",'С закупкой'!$A$8:$Z$8,0))="","",INDEX('С закупкой'!$A:$Z,ROW()-ROW($A$8)+ROW('С закупкой'!$A$8),MATCH("Бренд",'С закупкой'!$A$8:$Z$8,0)))</f>
        <v/>
      </c>
      <c r="E105" s="50">
        <f>IF(INDEX('С закупкой'!$A:$Z,ROW()-ROW($A$8)+ROW('С закупкой'!$A$8),MATCH("Артикул",'С закупкой'!$A$8:$Z$8,0))="","",INDEX('С закупкой'!$A:$Z,ROW()-ROW($A$8)+ROW('С закупкой'!$A$8),MATCH("Артикул",'С закупкой'!$A$8:$Z$8,0)))</f>
        <v/>
      </c>
      <c r="F105" s="49">
        <f>IF(INDEX('С закупкой'!$A:$Z,ROW()-ROW($A$8)+ROW('С закупкой'!$A$8),MATCH("Комната",'С закупкой'!$A$8:$Z$8,0))="","",INDEX('С закупкой'!$A:$Z,ROW()-ROW($A$8)+ROW('С закупкой'!$A$8),MATCH("Комната",'С закупкой'!$A$8:$Z$8,0)))</f>
        <v/>
      </c>
      <c r="G105" s="51">
        <f>IF(INDEX('С закупкой'!$A:$Z,ROW()-ROW($A$8)+ROW('С закупкой'!$A$8),MATCH("Кол-во",'С закупкой'!$A$8:$Z$8,0))="","",INDEX('С закупкой'!$A:$Z,ROW()-ROW($A$8)+ROW('С закупкой'!$A$8),MATCH("Кол-во",'С закупкой'!$A$8:$Z$8,0)))</f>
        <v/>
      </c>
      <c r="H105" s="52">
        <f>IF(INDEX('С закупкой'!$A:$Z,ROW()-ROW($A$8)+ROW('С закупкой'!$A$8),MATCH("Ед.",'С закупкой'!$A$8:$Z$8,0))="","",INDEX('С закупкой'!$A:$Z,ROW()-ROW($A$8)+ROW('С закупкой'!$A$8),MATCH("Ед.",'С закупкой'!$A$8:$Z$8,0)))</f>
        <v/>
      </c>
      <c r="I105" s="53">
        <f>IF(INDEX('С закупкой'!$A:$Z,ROW()-ROW($A$8)+ROW('С закупкой'!$A$8),MATCH("Клиенту за ед.",'С закупкой'!$A$8:$Z$8,0))="","",INDEX('С закупкой'!$A:$Z,ROW()-ROW($A$8)+ROW('С закупкой'!$A$8),MATCH("Клиенту за ед.",'С закупкой'!$A$8:$Z$8,0)))</f>
        <v/>
      </c>
      <c r="J105" s="54">
        <f>IF(LEFT($C105,6)="Итого:",SUM(J$8:J104)-2*SUMIF($C$8:$C104,"Итого:*",J$8:J104),IF($C105="ИТОГО ПО ПРОЕКТУ",SUM(J$8:J104)-SUMIF($C$8:$C104,"Итого:*",J$8:J104),IF(INDEX('С закупкой'!$A:$Z,ROW()-ROW($A$8)+ROW('С закупкой'!$A$8),MATCH("Сумма клиенту",'С закупкой'!$A$8:$Z$8,0))="","",INDEX('С закупкой'!$A:$Z,ROW()-ROW($A$8)+ROW('С закупкой'!$A$8),MATCH("Сумма клиенту",'С закупкой'!$A$8:$Z$8,0)))))</f>
        <v/>
      </c>
      <c r="K105" s="50">
        <f>IF(INDEX('С закупкой'!$A:$Z,ROW()-ROW($A$8)+ROW('С закупкой'!$A$8),MATCH("Поставка",'С закупкой'!$A$8:$Z$8,0))="","",INDEX('С закупкой'!$A:$Z,ROW()-ROW($A$8)+ROW('С закупкой'!$A$8),MATCH("Поставка",'С закупкой'!$A$8:$Z$8,0)))</f>
        <v/>
      </c>
      <c r="L105" s="50">
        <f>IF(INDEX('С закупкой'!$A:$Z,ROW()-ROW($A$8)+ROW('С закупкой'!$A$8),MATCH("Примечание",'С закупкой'!$A$8:$Z$8,0))="","",INDEX('С закупкой'!$A:$Z,ROW()-ROW($A$8)+ROW('С закупкой'!$A$8),MATCH("Примечание",'С закупкой'!$A$8:$Z$8,0)))</f>
        <v/>
      </c>
    </row>
    <row r="106" ht="36" customHeight="1">
      <c r="A106" s="47">
        <f>IF(ISNA(MATCH("№",'С закупкой'!$A$8:$Z$8,0)),"!",IF(ISNUMBER(INDEX('С закупкой'!$A:$Z,ROW()-ROW($A$8)+ROW('С закупкой'!$A$8),MATCH("№",'С закупкой'!$A$8:$Z$8,0))),INDEX('С закупкой'!$A:$Z,ROW()-ROW($A$8)+ROW('С закупкой'!$A$8),MATCH("№",'С закупкой'!$A$8:$Z$8,0)),""))</f>
        <v/>
      </c>
      <c r="B106" s="48">
        <f>IF(ISBLANK(INDEX('С закупкой'!$A:$Z,ROW()-ROW($A$8)+ROW('С закупкой'!$A$8),MATCH("Фото",'С закупкой'!$A$8:$Z$8,0))),"",INDEX('С закупкой'!$A:$Z,ROW()-ROW($A$8)+ROW('С закупкой'!$A$8),MATCH("Фото",'С закупкой'!$A$8:$Z$8,0)))</f>
        <v/>
      </c>
      <c r="C106" s="49">
        <f>IF(INDEX('С закупкой'!$A:$Z,ROW()-ROW($A$8)+ROW('С закупкой'!$A$8),MATCH("Наименование",'С закупкой'!$A$8:$Z$8,0))&lt;&gt;"",INDEX('С закупкой'!$A:$Z,ROW()-ROW($A$8)+ROW('С закупкой'!$A$8),MATCH("Наименование",'С закупкой'!$A$8:$Z$8,0)),IF(ISTEXT(INDEX('С закупкой'!$A:$Z,ROW()-ROW($A$8)+ROW('С закупкой'!$A$8),MATCH("№",'С закупкой'!$A$8:$Z$8,0))),INDEX('С закупкой'!$A:$Z,ROW()-ROW($A$8)+ROW('С закупкой'!$A$8),MATCH("№",'С закупкой'!$A$8:$Z$8,0)),""))</f>
        <v/>
      </c>
      <c r="D106" s="49">
        <f>IF(INDEX('С закупкой'!$A:$Z,ROW()-ROW($A$8)+ROW('С закупкой'!$A$8),MATCH("Бренд",'С закупкой'!$A$8:$Z$8,0))="","",INDEX('С закупкой'!$A:$Z,ROW()-ROW($A$8)+ROW('С закупкой'!$A$8),MATCH("Бренд",'С закупкой'!$A$8:$Z$8,0)))</f>
        <v/>
      </c>
      <c r="E106" s="50">
        <f>IF(INDEX('С закупкой'!$A:$Z,ROW()-ROW($A$8)+ROW('С закупкой'!$A$8),MATCH("Артикул",'С закупкой'!$A$8:$Z$8,0))="","",INDEX('С закупкой'!$A:$Z,ROW()-ROW($A$8)+ROW('С закупкой'!$A$8),MATCH("Артикул",'С закупкой'!$A$8:$Z$8,0)))</f>
        <v/>
      </c>
      <c r="F106" s="49">
        <f>IF(INDEX('С закупкой'!$A:$Z,ROW()-ROW($A$8)+ROW('С закупкой'!$A$8),MATCH("Комната",'С закупкой'!$A$8:$Z$8,0))="","",INDEX('С закупкой'!$A:$Z,ROW()-ROW($A$8)+ROW('С закупкой'!$A$8),MATCH("Комната",'С закупкой'!$A$8:$Z$8,0)))</f>
        <v/>
      </c>
      <c r="G106" s="51">
        <f>IF(INDEX('С закупкой'!$A:$Z,ROW()-ROW($A$8)+ROW('С закупкой'!$A$8),MATCH("Кол-во",'С закупкой'!$A$8:$Z$8,0))="","",INDEX('С закупкой'!$A:$Z,ROW()-ROW($A$8)+ROW('С закупкой'!$A$8),MATCH("Кол-во",'С закупкой'!$A$8:$Z$8,0)))</f>
        <v/>
      </c>
      <c r="H106" s="52">
        <f>IF(INDEX('С закупкой'!$A:$Z,ROW()-ROW($A$8)+ROW('С закупкой'!$A$8),MATCH("Ед.",'С закупкой'!$A$8:$Z$8,0))="","",INDEX('С закупкой'!$A:$Z,ROW()-ROW($A$8)+ROW('С закупкой'!$A$8),MATCH("Ед.",'С закупкой'!$A$8:$Z$8,0)))</f>
        <v/>
      </c>
      <c r="I106" s="53">
        <f>IF(INDEX('С закупкой'!$A:$Z,ROW()-ROW($A$8)+ROW('С закупкой'!$A$8),MATCH("Клиенту за ед.",'С закупкой'!$A$8:$Z$8,0))="","",INDEX('С закупкой'!$A:$Z,ROW()-ROW($A$8)+ROW('С закупкой'!$A$8),MATCH("Клиенту за ед.",'С закупкой'!$A$8:$Z$8,0)))</f>
        <v/>
      </c>
      <c r="J106" s="54">
        <f>IF(LEFT($C106,6)="Итого:",SUM(J$8:J105)-2*SUMIF($C$8:$C105,"Итого:*",J$8:J105),IF($C106="ИТОГО ПО ПРОЕКТУ",SUM(J$8:J105)-SUMIF($C$8:$C105,"Итого:*",J$8:J105),IF(INDEX('С закупкой'!$A:$Z,ROW()-ROW($A$8)+ROW('С закупкой'!$A$8),MATCH("Сумма клиенту",'С закупкой'!$A$8:$Z$8,0))="","",INDEX('С закупкой'!$A:$Z,ROW()-ROW($A$8)+ROW('С закупкой'!$A$8),MATCH("Сумма клиенту",'С закупкой'!$A$8:$Z$8,0)))))</f>
        <v/>
      </c>
      <c r="K106" s="50">
        <f>IF(INDEX('С закупкой'!$A:$Z,ROW()-ROW($A$8)+ROW('С закупкой'!$A$8),MATCH("Поставка",'С закупкой'!$A$8:$Z$8,0))="","",INDEX('С закупкой'!$A:$Z,ROW()-ROW($A$8)+ROW('С закупкой'!$A$8),MATCH("Поставка",'С закупкой'!$A$8:$Z$8,0)))</f>
        <v/>
      </c>
      <c r="L106" s="50">
        <f>IF(INDEX('С закупкой'!$A:$Z,ROW()-ROW($A$8)+ROW('С закупкой'!$A$8),MATCH("Примечание",'С закупкой'!$A$8:$Z$8,0))="","",INDEX('С закупкой'!$A:$Z,ROW()-ROW($A$8)+ROW('С закупкой'!$A$8),MATCH("Примечание",'С закупкой'!$A$8:$Z$8,0)))</f>
        <v/>
      </c>
    </row>
    <row r="107" ht="36" customHeight="1">
      <c r="A107" s="47">
        <f>IF(ISNA(MATCH("№",'С закупкой'!$A$8:$Z$8,0)),"!",IF(ISNUMBER(INDEX('С закупкой'!$A:$Z,ROW()-ROW($A$8)+ROW('С закупкой'!$A$8),MATCH("№",'С закупкой'!$A$8:$Z$8,0))),INDEX('С закупкой'!$A:$Z,ROW()-ROW($A$8)+ROW('С закупкой'!$A$8),MATCH("№",'С закупкой'!$A$8:$Z$8,0)),""))</f>
        <v/>
      </c>
      <c r="B107" s="48">
        <f>IF(ISBLANK(INDEX('С закупкой'!$A:$Z,ROW()-ROW($A$8)+ROW('С закупкой'!$A$8),MATCH("Фото",'С закупкой'!$A$8:$Z$8,0))),"",INDEX('С закупкой'!$A:$Z,ROW()-ROW($A$8)+ROW('С закупкой'!$A$8),MATCH("Фото",'С закупкой'!$A$8:$Z$8,0)))</f>
        <v/>
      </c>
      <c r="C107" s="49">
        <f>IF(INDEX('С закупкой'!$A:$Z,ROW()-ROW($A$8)+ROW('С закупкой'!$A$8),MATCH("Наименование",'С закупкой'!$A$8:$Z$8,0))&lt;&gt;"",INDEX('С закупкой'!$A:$Z,ROW()-ROW($A$8)+ROW('С закупкой'!$A$8),MATCH("Наименование",'С закупкой'!$A$8:$Z$8,0)),IF(ISTEXT(INDEX('С закупкой'!$A:$Z,ROW()-ROW($A$8)+ROW('С закупкой'!$A$8),MATCH("№",'С закупкой'!$A$8:$Z$8,0))),INDEX('С закупкой'!$A:$Z,ROW()-ROW($A$8)+ROW('С закупкой'!$A$8),MATCH("№",'С закупкой'!$A$8:$Z$8,0)),""))</f>
        <v/>
      </c>
      <c r="D107" s="49">
        <f>IF(INDEX('С закупкой'!$A:$Z,ROW()-ROW($A$8)+ROW('С закупкой'!$A$8),MATCH("Бренд",'С закупкой'!$A$8:$Z$8,0))="","",INDEX('С закупкой'!$A:$Z,ROW()-ROW($A$8)+ROW('С закупкой'!$A$8),MATCH("Бренд",'С закупкой'!$A$8:$Z$8,0)))</f>
        <v/>
      </c>
      <c r="E107" s="50">
        <f>IF(INDEX('С закупкой'!$A:$Z,ROW()-ROW($A$8)+ROW('С закупкой'!$A$8),MATCH("Артикул",'С закупкой'!$A$8:$Z$8,0))="","",INDEX('С закупкой'!$A:$Z,ROW()-ROW($A$8)+ROW('С закупкой'!$A$8),MATCH("Артикул",'С закупкой'!$A$8:$Z$8,0)))</f>
        <v/>
      </c>
      <c r="F107" s="49">
        <f>IF(INDEX('С закупкой'!$A:$Z,ROW()-ROW($A$8)+ROW('С закупкой'!$A$8),MATCH("Комната",'С закупкой'!$A$8:$Z$8,0))="","",INDEX('С закупкой'!$A:$Z,ROW()-ROW($A$8)+ROW('С закупкой'!$A$8),MATCH("Комната",'С закупкой'!$A$8:$Z$8,0)))</f>
        <v/>
      </c>
      <c r="G107" s="51">
        <f>IF(INDEX('С закупкой'!$A:$Z,ROW()-ROW($A$8)+ROW('С закупкой'!$A$8),MATCH("Кол-во",'С закупкой'!$A$8:$Z$8,0))="","",INDEX('С закупкой'!$A:$Z,ROW()-ROW($A$8)+ROW('С закупкой'!$A$8),MATCH("Кол-во",'С закупкой'!$A$8:$Z$8,0)))</f>
        <v/>
      </c>
      <c r="H107" s="52">
        <f>IF(INDEX('С закупкой'!$A:$Z,ROW()-ROW($A$8)+ROW('С закупкой'!$A$8),MATCH("Ед.",'С закупкой'!$A$8:$Z$8,0))="","",INDEX('С закупкой'!$A:$Z,ROW()-ROW($A$8)+ROW('С закупкой'!$A$8),MATCH("Ед.",'С закупкой'!$A$8:$Z$8,0)))</f>
        <v/>
      </c>
      <c r="I107" s="53">
        <f>IF(INDEX('С закупкой'!$A:$Z,ROW()-ROW($A$8)+ROW('С закупкой'!$A$8),MATCH("Клиенту за ед.",'С закупкой'!$A$8:$Z$8,0))="","",INDEX('С закупкой'!$A:$Z,ROW()-ROW($A$8)+ROW('С закупкой'!$A$8),MATCH("Клиенту за ед.",'С закупкой'!$A$8:$Z$8,0)))</f>
        <v/>
      </c>
      <c r="J107" s="54">
        <f>IF(LEFT($C107,6)="Итого:",SUM(J$8:J106)-2*SUMIF($C$8:$C106,"Итого:*",J$8:J106),IF($C107="ИТОГО ПО ПРОЕКТУ",SUM(J$8:J106)-SUMIF($C$8:$C106,"Итого:*",J$8:J106),IF(INDEX('С закупкой'!$A:$Z,ROW()-ROW($A$8)+ROW('С закупкой'!$A$8),MATCH("Сумма клиенту",'С закупкой'!$A$8:$Z$8,0))="","",INDEX('С закупкой'!$A:$Z,ROW()-ROW($A$8)+ROW('С закупкой'!$A$8),MATCH("Сумма клиенту",'С закупкой'!$A$8:$Z$8,0)))))</f>
        <v/>
      </c>
      <c r="K107" s="50">
        <f>IF(INDEX('С закупкой'!$A:$Z,ROW()-ROW($A$8)+ROW('С закупкой'!$A$8),MATCH("Поставка",'С закупкой'!$A$8:$Z$8,0))="","",INDEX('С закупкой'!$A:$Z,ROW()-ROW($A$8)+ROW('С закупкой'!$A$8),MATCH("Поставка",'С закупкой'!$A$8:$Z$8,0)))</f>
        <v/>
      </c>
      <c r="L107" s="50">
        <f>IF(INDEX('С закупкой'!$A:$Z,ROW()-ROW($A$8)+ROW('С закупкой'!$A$8),MATCH("Примечание",'С закупкой'!$A$8:$Z$8,0))="","",INDEX('С закупкой'!$A:$Z,ROW()-ROW($A$8)+ROW('С закупкой'!$A$8),MATCH("Примечание",'С закупкой'!$A$8:$Z$8,0)))</f>
        <v/>
      </c>
    </row>
    <row r="108" ht="36" customHeight="1">
      <c r="A108" s="47">
        <f>IF(ISNA(MATCH("№",'С закупкой'!$A$8:$Z$8,0)),"!",IF(ISNUMBER(INDEX('С закупкой'!$A:$Z,ROW()-ROW($A$8)+ROW('С закупкой'!$A$8),MATCH("№",'С закупкой'!$A$8:$Z$8,0))),INDEX('С закупкой'!$A:$Z,ROW()-ROW($A$8)+ROW('С закупкой'!$A$8),MATCH("№",'С закупкой'!$A$8:$Z$8,0)),""))</f>
        <v/>
      </c>
      <c r="B108" s="48">
        <f>IF(ISBLANK(INDEX('С закупкой'!$A:$Z,ROW()-ROW($A$8)+ROW('С закупкой'!$A$8),MATCH("Фото",'С закупкой'!$A$8:$Z$8,0))),"",INDEX('С закупкой'!$A:$Z,ROW()-ROW($A$8)+ROW('С закупкой'!$A$8),MATCH("Фото",'С закупкой'!$A$8:$Z$8,0)))</f>
        <v/>
      </c>
      <c r="C108" s="49">
        <f>IF(INDEX('С закупкой'!$A:$Z,ROW()-ROW($A$8)+ROW('С закупкой'!$A$8),MATCH("Наименование",'С закупкой'!$A$8:$Z$8,0))&lt;&gt;"",INDEX('С закупкой'!$A:$Z,ROW()-ROW($A$8)+ROW('С закупкой'!$A$8),MATCH("Наименование",'С закупкой'!$A$8:$Z$8,0)),IF(ISTEXT(INDEX('С закупкой'!$A:$Z,ROW()-ROW($A$8)+ROW('С закупкой'!$A$8),MATCH("№",'С закупкой'!$A$8:$Z$8,0))),INDEX('С закупкой'!$A:$Z,ROW()-ROW($A$8)+ROW('С закупкой'!$A$8),MATCH("№",'С закупкой'!$A$8:$Z$8,0)),""))</f>
        <v/>
      </c>
      <c r="D108" s="49">
        <f>IF(INDEX('С закупкой'!$A:$Z,ROW()-ROW($A$8)+ROW('С закупкой'!$A$8),MATCH("Бренд",'С закупкой'!$A$8:$Z$8,0))="","",INDEX('С закупкой'!$A:$Z,ROW()-ROW($A$8)+ROW('С закупкой'!$A$8),MATCH("Бренд",'С закупкой'!$A$8:$Z$8,0)))</f>
        <v/>
      </c>
      <c r="E108" s="50">
        <f>IF(INDEX('С закупкой'!$A:$Z,ROW()-ROW($A$8)+ROW('С закупкой'!$A$8),MATCH("Артикул",'С закупкой'!$A$8:$Z$8,0))="","",INDEX('С закупкой'!$A:$Z,ROW()-ROW($A$8)+ROW('С закупкой'!$A$8),MATCH("Артикул",'С закупкой'!$A$8:$Z$8,0)))</f>
        <v/>
      </c>
      <c r="F108" s="49">
        <f>IF(INDEX('С закупкой'!$A:$Z,ROW()-ROW($A$8)+ROW('С закупкой'!$A$8),MATCH("Комната",'С закупкой'!$A$8:$Z$8,0))="","",INDEX('С закупкой'!$A:$Z,ROW()-ROW($A$8)+ROW('С закупкой'!$A$8),MATCH("Комната",'С закупкой'!$A$8:$Z$8,0)))</f>
        <v/>
      </c>
      <c r="G108" s="51">
        <f>IF(INDEX('С закупкой'!$A:$Z,ROW()-ROW($A$8)+ROW('С закупкой'!$A$8),MATCH("Кол-во",'С закупкой'!$A$8:$Z$8,0))="","",INDEX('С закупкой'!$A:$Z,ROW()-ROW($A$8)+ROW('С закупкой'!$A$8),MATCH("Кол-во",'С закупкой'!$A$8:$Z$8,0)))</f>
        <v/>
      </c>
      <c r="H108" s="52">
        <f>IF(INDEX('С закупкой'!$A:$Z,ROW()-ROW($A$8)+ROW('С закупкой'!$A$8),MATCH("Ед.",'С закупкой'!$A$8:$Z$8,0))="","",INDEX('С закупкой'!$A:$Z,ROW()-ROW($A$8)+ROW('С закупкой'!$A$8),MATCH("Ед.",'С закупкой'!$A$8:$Z$8,0)))</f>
        <v/>
      </c>
      <c r="I108" s="53">
        <f>IF(INDEX('С закупкой'!$A:$Z,ROW()-ROW($A$8)+ROW('С закупкой'!$A$8),MATCH("Клиенту за ед.",'С закупкой'!$A$8:$Z$8,0))="","",INDEX('С закупкой'!$A:$Z,ROW()-ROW($A$8)+ROW('С закупкой'!$A$8),MATCH("Клиенту за ед.",'С закупкой'!$A$8:$Z$8,0)))</f>
        <v/>
      </c>
      <c r="J108" s="54">
        <f>IF(LEFT($C108,6)="Итого:",SUM(J$8:J107)-2*SUMIF($C$8:$C107,"Итого:*",J$8:J107),IF($C108="ИТОГО ПО ПРОЕКТУ",SUM(J$8:J107)-SUMIF($C$8:$C107,"Итого:*",J$8:J107),IF(INDEX('С закупкой'!$A:$Z,ROW()-ROW($A$8)+ROW('С закупкой'!$A$8),MATCH("Сумма клиенту",'С закупкой'!$A$8:$Z$8,0))="","",INDEX('С закупкой'!$A:$Z,ROW()-ROW($A$8)+ROW('С закупкой'!$A$8),MATCH("Сумма клиенту",'С закупкой'!$A$8:$Z$8,0)))))</f>
        <v/>
      </c>
      <c r="K108" s="50">
        <f>IF(INDEX('С закупкой'!$A:$Z,ROW()-ROW($A$8)+ROW('С закупкой'!$A$8),MATCH("Поставка",'С закупкой'!$A$8:$Z$8,0))="","",INDEX('С закупкой'!$A:$Z,ROW()-ROW($A$8)+ROW('С закупкой'!$A$8),MATCH("Поставка",'С закупкой'!$A$8:$Z$8,0)))</f>
        <v/>
      </c>
      <c r="L108" s="50">
        <f>IF(INDEX('С закупкой'!$A:$Z,ROW()-ROW($A$8)+ROW('С закупкой'!$A$8),MATCH("Примечание",'С закупкой'!$A$8:$Z$8,0))="","",INDEX('С закупкой'!$A:$Z,ROW()-ROW($A$8)+ROW('С закупкой'!$A$8),MATCH("Примечание",'С закупкой'!$A$8:$Z$8,0)))</f>
        <v/>
      </c>
    </row>
    <row r="109" ht="36" customHeight="1">
      <c r="A109" s="47">
        <f>IF(ISNA(MATCH("№",'С закупкой'!$A$8:$Z$8,0)),"!",IF(ISNUMBER(INDEX('С закупкой'!$A:$Z,ROW()-ROW($A$8)+ROW('С закупкой'!$A$8),MATCH("№",'С закупкой'!$A$8:$Z$8,0))),INDEX('С закупкой'!$A:$Z,ROW()-ROW($A$8)+ROW('С закупкой'!$A$8),MATCH("№",'С закупкой'!$A$8:$Z$8,0)),""))</f>
        <v/>
      </c>
      <c r="B109" s="48">
        <f>IF(ISBLANK(INDEX('С закупкой'!$A:$Z,ROW()-ROW($A$8)+ROW('С закупкой'!$A$8),MATCH("Фото",'С закупкой'!$A$8:$Z$8,0))),"",INDEX('С закупкой'!$A:$Z,ROW()-ROW($A$8)+ROW('С закупкой'!$A$8),MATCH("Фото",'С закупкой'!$A$8:$Z$8,0)))</f>
        <v/>
      </c>
      <c r="C109" s="49">
        <f>IF(INDEX('С закупкой'!$A:$Z,ROW()-ROW($A$8)+ROW('С закупкой'!$A$8),MATCH("Наименование",'С закупкой'!$A$8:$Z$8,0))&lt;&gt;"",INDEX('С закупкой'!$A:$Z,ROW()-ROW($A$8)+ROW('С закупкой'!$A$8),MATCH("Наименование",'С закупкой'!$A$8:$Z$8,0)),IF(ISTEXT(INDEX('С закупкой'!$A:$Z,ROW()-ROW($A$8)+ROW('С закупкой'!$A$8),MATCH("№",'С закупкой'!$A$8:$Z$8,0))),INDEX('С закупкой'!$A:$Z,ROW()-ROW($A$8)+ROW('С закупкой'!$A$8),MATCH("№",'С закупкой'!$A$8:$Z$8,0)),""))</f>
        <v/>
      </c>
      <c r="D109" s="49">
        <f>IF(INDEX('С закупкой'!$A:$Z,ROW()-ROW($A$8)+ROW('С закупкой'!$A$8),MATCH("Бренд",'С закупкой'!$A$8:$Z$8,0))="","",INDEX('С закупкой'!$A:$Z,ROW()-ROW($A$8)+ROW('С закупкой'!$A$8),MATCH("Бренд",'С закупкой'!$A$8:$Z$8,0)))</f>
        <v/>
      </c>
      <c r="E109" s="50">
        <f>IF(INDEX('С закупкой'!$A:$Z,ROW()-ROW($A$8)+ROW('С закупкой'!$A$8),MATCH("Артикул",'С закупкой'!$A$8:$Z$8,0))="","",INDEX('С закупкой'!$A:$Z,ROW()-ROW($A$8)+ROW('С закупкой'!$A$8),MATCH("Артикул",'С закупкой'!$A$8:$Z$8,0)))</f>
        <v/>
      </c>
      <c r="F109" s="49">
        <f>IF(INDEX('С закупкой'!$A:$Z,ROW()-ROW($A$8)+ROW('С закупкой'!$A$8),MATCH("Комната",'С закупкой'!$A$8:$Z$8,0))="","",INDEX('С закупкой'!$A:$Z,ROW()-ROW($A$8)+ROW('С закупкой'!$A$8),MATCH("Комната",'С закупкой'!$A$8:$Z$8,0)))</f>
        <v/>
      </c>
      <c r="G109" s="51">
        <f>IF(INDEX('С закупкой'!$A:$Z,ROW()-ROW($A$8)+ROW('С закупкой'!$A$8),MATCH("Кол-во",'С закупкой'!$A$8:$Z$8,0))="","",INDEX('С закупкой'!$A:$Z,ROW()-ROW($A$8)+ROW('С закупкой'!$A$8),MATCH("Кол-во",'С закупкой'!$A$8:$Z$8,0)))</f>
        <v/>
      </c>
      <c r="H109" s="52">
        <f>IF(INDEX('С закупкой'!$A:$Z,ROW()-ROW($A$8)+ROW('С закупкой'!$A$8),MATCH("Ед.",'С закупкой'!$A$8:$Z$8,0))="","",INDEX('С закупкой'!$A:$Z,ROW()-ROW($A$8)+ROW('С закупкой'!$A$8),MATCH("Ед.",'С закупкой'!$A$8:$Z$8,0)))</f>
        <v/>
      </c>
      <c r="I109" s="53">
        <f>IF(INDEX('С закупкой'!$A:$Z,ROW()-ROW($A$8)+ROW('С закупкой'!$A$8),MATCH("Клиенту за ед.",'С закупкой'!$A$8:$Z$8,0))="","",INDEX('С закупкой'!$A:$Z,ROW()-ROW($A$8)+ROW('С закупкой'!$A$8),MATCH("Клиенту за ед.",'С закупкой'!$A$8:$Z$8,0)))</f>
        <v/>
      </c>
      <c r="J109" s="54">
        <f>IF(LEFT($C109,6)="Итого:",SUM(J$8:J108)-2*SUMIF($C$8:$C108,"Итого:*",J$8:J108),IF($C109="ИТОГО ПО ПРОЕКТУ",SUM(J$8:J108)-SUMIF($C$8:$C108,"Итого:*",J$8:J108),IF(INDEX('С закупкой'!$A:$Z,ROW()-ROW($A$8)+ROW('С закупкой'!$A$8),MATCH("Сумма клиенту",'С закупкой'!$A$8:$Z$8,0))="","",INDEX('С закупкой'!$A:$Z,ROW()-ROW($A$8)+ROW('С закупкой'!$A$8),MATCH("Сумма клиенту",'С закупкой'!$A$8:$Z$8,0)))))</f>
        <v/>
      </c>
      <c r="K109" s="50">
        <f>IF(INDEX('С закупкой'!$A:$Z,ROW()-ROW($A$8)+ROW('С закупкой'!$A$8),MATCH("Поставка",'С закупкой'!$A$8:$Z$8,0))="","",INDEX('С закупкой'!$A:$Z,ROW()-ROW($A$8)+ROW('С закупкой'!$A$8),MATCH("Поставка",'С закупкой'!$A$8:$Z$8,0)))</f>
        <v/>
      </c>
      <c r="L109" s="50">
        <f>IF(INDEX('С закупкой'!$A:$Z,ROW()-ROW($A$8)+ROW('С закупкой'!$A$8),MATCH("Примечание",'С закупкой'!$A$8:$Z$8,0))="","",INDEX('С закупкой'!$A:$Z,ROW()-ROW($A$8)+ROW('С закупкой'!$A$8),MATCH("Примечание",'С закупкой'!$A$8:$Z$8,0)))</f>
        <v/>
      </c>
    </row>
    <row r="110" ht="36" customHeight="1">
      <c r="A110" s="47">
        <f>IF(ISNA(MATCH("№",'С закупкой'!$A$8:$Z$8,0)),"!",IF(ISNUMBER(INDEX('С закупкой'!$A:$Z,ROW()-ROW($A$8)+ROW('С закупкой'!$A$8),MATCH("№",'С закупкой'!$A$8:$Z$8,0))),INDEX('С закупкой'!$A:$Z,ROW()-ROW($A$8)+ROW('С закупкой'!$A$8),MATCH("№",'С закупкой'!$A$8:$Z$8,0)),""))</f>
        <v/>
      </c>
      <c r="B110" s="48">
        <f>IF(ISBLANK(INDEX('С закупкой'!$A:$Z,ROW()-ROW($A$8)+ROW('С закупкой'!$A$8),MATCH("Фото",'С закупкой'!$A$8:$Z$8,0))),"",INDEX('С закупкой'!$A:$Z,ROW()-ROW($A$8)+ROW('С закупкой'!$A$8),MATCH("Фото",'С закупкой'!$A$8:$Z$8,0)))</f>
        <v/>
      </c>
      <c r="C110" s="49">
        <f>IF(INDEX('С закупкой'!$A:$Z,ROW()-ROW($A$8)+ROW('С закупкой'!$A$8),MATCH("Наименование",'С закупкой'!$A$8:$Z$8,0))&lt;&gt;"",INDEX('С закупкой'!$A:$Z,ROW()-ROW($A$8)+ROW('С закупкой'!$A$8),MATCH("Наименование",'С закупкой'!$A$8:$Z$8,0)),IF(ISTEXT(INDEX('С закупкой'!$A:$Z,ROW()-ROW($A$8)+ROW('С закупкой'!$A$8),MATCH("№",'С закупкой'!$A$8:$Z$8,0))),INDEX('С закупкой'!$A:$Z,ROW()-ROW($A$8)+ROW('С закупкой'!$A$8),MATCH("№",'С закупкой'!$A$8:$Z$8,0)),""))</f>
        <v/>
      </c>
      <c r="D110" s="49">
        <f>IF(INDEX('С закупкой'!$A:$Z,ROW()-ROW($A$8)+ROW('С закупкой'!$A$8),MATCH("Бренд",'С закупкой'!$A$8:$Z$8,0))="","",INDEX('С закупкой'!$A:$Z,ROW()-ROW($A$8)+ROW('С закупкой'!$A$8),MATCH("Бренд",'С закупкой'!$A$8:$Z$8,0)))</f>
        <v/>
      </c>
      <c r="E110" s="50">
        <f>IF(INDEX('С закупкой'!$A:$Z,ROW()-ROW($A$8)+ROW('С закупкой'!$A$8),MATCH("Артикул",'С закупкой'!$A$8:$Z$8,0))="","",INDEX('С закупкой'!$A:$Z,ROW()-ROW($A$8)+ROW('С закупкой'!$A$8),MATCH("Артикул",'С закупкой'!$A$8:$Z$8,0)))</f>
        <v/>
      </c>
      <c r="F110" s="49">
        <f>IF(INDEX('С закупкой'!$A:$Z,ROW()-ROW($A$8)+ROW('С закупкой'!$A$8),MATCH("Комната",'С закупкой'!$A$8:$Z$8,0))="","",INDEX('С закупкой'!$A:$Z,ROW()-ROW($A$8)+ROW('С закупкой'!$A$8),MATCH("Комната",'С закупкой'!$A$8:$Z$8,0)))</f>
        <v/>
      </c>
      <c r="G110" s="51">
        <f>IF(INDEX('С закупкой'!$A:$Z,ROW()-ROW($A$8)+ROW('С закупкой'!$A$8),MATCH("Кол-во",'С закупкой'!$A$8:$Z$8,0))="","",INDEX('С закупкой'!$A:$Z,ROW()-ROW($A$8)+ROW('С закупкой'!$A$8),MATCH("Кол-во",'С закупкой'!$A$8:$Z$8,0)))</f>
        <v/>
      </c>
      <c r="H110" s="52">
        <f>IF(INDEX('С закупкой'!$A:$Z,ROW()-ROW($A$8)+ROW('С закупкой'!$A$8),MATCH("Ед.",'С закупкой'!$A$8:$Z$8,0))="","",INDEX('С закупкой'!$A:$Z,ROW()-ROW($A$8)+ROW('С закупкой'!$A$8),MATCH("Ед.",'С закупкой'!$A$8:$Z$8,0)))</f>
        <v/>
      </c>
      <c r="I110" s="53">
        <f>IF(INDEX('С закупкой'!$A:$Z,ROW()-ROW($A$8)+ROW('С закупкой'!$A$8),MATCH("Клиенту за ед.",'С закупкой'!$A$8:$Z$8,0))="","",INDEX('С закупкой'!$A:$Z,ROW()-ROW($A$8)+ROW('С закупкой'!$A$8),MATCH("Клиенту за ед.",'С закупкой'!$A$8:$Z$8,0)))</f>
        <v/>
      </c>
      <c r="J110" s="54">
        <f>IF(LEFT($C110,6)="Итого:",SUM(J$8:J109)-2*SUMIF($C$8:$C109,"Итого:*",J$8:J109),IF($C110="ИТОГО ПО ПРОЕКТУ",SUM(J$8:J109)-SUMIF($C$8:$C109,"Итого:*",J$8:J109),IF(INDEX('С закупкой'!$A:$Z,ROW()-ROW($A$8)+ROW('С закупкой'!$A$8),MATCH("Сумма клиенту",'С закупкой'!$A$8:$Z$8,0))="","",INDEX('С закупкой'!$A:$Z,ROW()-ROW($A$8)+ROW('С закупкой'!$A$8),MATCH("Сумма клиенту",'С закупкой'!$A$8:$Z$8,0)))))</f>
        <v/>
      </c>
      <c r="K110" s="50">
        <f>IF(INDEX('С закупкой'!$A:$Z,ROW()-ROW($A$8)+ROW('С закупкой'!$A$8),MATCH("Поставка",'С закупкой'!$A$8:$Z$8,0))="","",INDEX('С закупкой'!$A:$Z,ROW()-ROW($A$8)+ROW('С закупкой'!$A$8),MATCH("Поставка",'С закупкой'!$A$8:$Z$8,0)))</f>
        <v/>
      </c>
      <c r="L110" s="50">
        <f>IF(INDEX('С закупкой'!$A:$Z,ROW()-ROW($A$8)+ROW('С закупкой'!$A$8),MATCH("Примечание",'С закупкой'!$A$8:$Z$8,0))="","",INDEX('С закупкой'!$A:$Z,ROW()-ROW($A$8)+ROW('С закупкой'!$A$8),MATCH("Примечание",'С закупкой'!$A$8:$Z$8,0)))</f>
        <v/>
      </c>
    </row>
    <row r="111" ht="36" customHeight="1">
      <c r="A111" s="47">
        <f>IF(ISNA(MATCH("№",'С закупкой'!$A$8:$Z$8,0)),"!",IF(ISNUMBER(INDEX('С закупкой'!$A:$Z,ROW()-ROW($A$8)+ROW('С закупкой'!$A$8),MATCH("№",'С закупкой'!$A$8:$Z$8,0))),INDEX('С закупкой'!$A:$Z,ROW()-ROW($A$8)+ROW('С закупкой'!$A$8),MATCH("№",'С закупкой'!$A$8:$Z$8,0)),""))</f>
        <v/>
      </c>
      <c r="B111" s="48">
        <f>IF(ISBLANK(INDEX('С закупкой'!$A:$Z,ROW()-ROW($A$8)+ROW('С закупкой'!$A$8),MATCH("Фото",'С закупкой'!$A$8:$Z$8,0))),"",INDEX('С закупкой'!$A:$Z,ROW()-ROW($A$8)+ROW('С закупкой'!$A$8),MATCH("Фото",'С закупкой'!$A$8:$Z$8,0)))</f>
        <v/>
      </c>
      <c r="C111" s="49">
        <f>IF(INDEX('С закупкой'!$A:$Z,ROW()-ROW($A$8)+ROW('С закупкой'!$A$8),MATCH("Наименование",'С закупкой'!$A$8:$Z$8,0))&lt;&gt;"",INDEX('С закупкой'!$A:$Z,ROW()-ROW($A$8)+ROW('С закупкой'!$A$8),MATCH("Наименование",'С закупкой'!$A$8:$Z$8,0)),IF(ISTEXT(INDEX('С закупкой'!$A:$Z,ROW()-ROW($A$8)+ROW('С закупкой'!$A$8),MATCH("№",'С закупкой'!$A$8:$Z$8,0))),INDEX('С закупкой'!$A:$Z,ROW()-ROW($A$8)+ROW('С закупкой'!$A$8),MATCH("№",'С закупкой'!$A$8:$Z$8,0)),""))</f>
        <v/>
      </c>
      <c r="D111" s="49">
        <f>IF(INDEX('С закупкой'!$A:$Z,ROW()-ROW($A$8)+ROW('С закупкой'!$A$8),MATCH("Бренд",'С закупкой'!$A$8:$Z$8,0))="","",INDEX('С закупкой'!$A:$Z,ROW()-ROW($A$8)+ROW('С закупкой'!$A$8),MATCH("Бренд",'С закупкой'!$A$8:$Z$8,0)))</f>
        <v/>
      </c>
      <c r="E111" s="50">
        <f>IF(INDEX('С закупкой'!$A:$Z,ROW()-ROW($A$8)+ROW('С закупкой'!$A$8),MATCH("Артикул",'С закупкой'!$A$8:$Z$8,0))="","",INDEX('С закупкой'!$A:$Z,ROW()-ROW($A$8)+ROW('С закупкой'!$A$8),MATCH("Артикул",'С закупкой'!$A$8:$Z$8,0)))</f>
        <v/>
      </c>
      <c r="F111" s="49">
        <f>IF(INDEX('С закупкой'!$A:$Z,ROW()-ROW($A$8)+ROW('С закупкой'!$A$8),MATCH("Комната",'С закупкой'!$A$8:$Z$8,0))="","",INDEX('С закупкой'!$A:$Z,ROW()-ROW($A$8)+ROW('С закупкой'!$A$8),MATCH("Комната",'С закупкой'!$A$8:$Z$8,0)))</f>
        <v/>
      </c>
      <c r="G111" s="51">
        <f>IF(INDEX('С закупкой'!$A:$Z,ROW()-ROW($A$8)+ROW('С закупкой'!$A$8),MATCH("Кол-во",'С закупкой'!$A$8:$Z$8,0))="","",INDEX('С закупкой'!$A:$Z,ROW()-ROW($A$8)+ROW('С закупкой'!$A$8),MATCH("Кол-во",'С закупкой'!$A$8:$Z$8,0)))</f>
        <v/>
      </c>
      <c r="H111" s="52">
        <f>IF(INDEX('С закупкой'!$A:$Z,ROW()-ROW($A$8)+ROW('С закупкой'!$A$8),MATCH("Ед.",'С закупкой'!$A$8:$Z$8,0))="","",INDEX('С закупкой'!$A:$Z,ROW()-ROW($A$8)+ROW('С закупкой'!$A$8),MATCH("Ед.",'С закупкой'!$A$8:$Z$8,0)))</f>
        <v/>
      </c>
      <c r="I111" s="53">
        <f>IF(INDEX('С закупкой'!$A:$Z,ROW()-ROW($A$8)+ROW('С закупкой'!$A$8),MATCH("Клиенту за ед.",'С закупкой'!$A$8:$Z$8,0))="","",INDEX('С закупкой'!$A:$Z,ROW()-ROW($A$8)+ROW('С закупкой'!$A$8),MATCH("Клиенту за ед.",'С закупкой'!$A$8:$Z$8,0)))</f>
        <v/>
      </c>
      <c r="J111" s="54">
        <f>IF(LEFT($C111,6)="Итого:",SUM(J$8:J110)-2*SUMIF($C$8:$C110,"Итого:*",J$8:J110),IF($C111="ИТОГО ПО ПРОЕКТУ",SUM(J$8:J110)-SUMIF($C$8:$C110,"Итого:*",J$8:J110),IF(INDEX('С закупкой'!$A:$Z,ROW()-ROW($A$8)+ROW('С закупкой'!$A$8),MATCH("Сумма клиенту",'С закупкой'!$A$8:$Z$8,0))="","",INDEX('С закупкой'!$A:$Z,ROW()-ROW($A$8)+ROW('С закупкой'!$A$8),MATCH("Сумма клиенту",'С закупкой'!$A$8:$Z$8,0)))))</f>
        <v/>
      </c>
      <c r="K111" s="50">
        <f>IF(INDEX('С закупкой'!$A:$Z,ROW()-ROW($A$8)+ROW('С закупкой'!$A$8),MATCH("Поставка",'С закупкой'!$A$8:$Z$8,0))="","",INDEX('С закупкой'!$A:$Z,ROW()-ROW($A$8)+ROW('С закупкой'!$A$8),MATCH("Поставка",'С закупкой'!$A$8:$Z$8,0)))</f>
        <v/>
      </c>
      <c r="L111" s="50">
        <f>IF(INDEX('С закупкой'!$A:$Z,ROW()-ROW($A$8)+ROW('С закупкой'!$A$8),MATCH("Примечание",'С закупкой'!$A$8:$Z$8,0))="","",INDEX('С закупкой'!$A:$Z,ROW()-ROW($A$8)+ROW('С закупкой'!$A$8),MATCH("Примечание",'С закупкой'!$A$8:$Z$8,0)))</f>
        <v/>
      </c>
    </row>
    <row r="112" ht="36" customHeight="1">
      <c r="A112" s="47">
        <f>IF(ISNA(MATCH("№",'С закупкой'!$A$8:$Z$8,0)),"!",IF(ISNUMBER(INDEX('С закупкой'!$A:$Z,ROW()-ROW($A$8)+ROW('С закупкой'!$A$8),MATCH("№",'С закупкой'!$A$8:$Z$8,0))),INDEX('С закупкой'!$A:$Z,ROW()-ROW($A$8)+ROW('С закупкой'!$A$8),MATCH("№",'С закупкой'!$A$8:$Z$8,0)),""))</f>
        <v/>
      </c>
      <c r="B112" s="48">
        <f>IF(ISBLANK(INDEX('С закупкой'!$A:$Z,ROW()-ROW($A$8)+ROW('С закупкой'!$A$8),MATCH("Фото",'С закупкой'!$A$8:$Z$8,0))),"",INDEX('С закупкой'!$A:$Z,ROW()-ROW($A$8)+ROW('С закупкой'!$A$8),MATCH("Фото",'С закупкой'!$A$8:$Z$8,0)))</f>
        <v/>
      </c>
      <c r="C112" s="49">
        <f>IF(INDEX('С закупкой'!$A:$Z,ROW()-ROW($A$8)+ROW('С закупкой'!$A$8),MATCH("Наименование",'С закупкой'!$A$8:$Z$8,0))&lt;&gt;"",INDEX('С закупкой'!$A:$Z,ROW()-ROW($A$8)+ROW('С закупкой'!$A$8),MATCH("Наименование",'С закупкой'!$A$8:$Z$8,0)),IF(ISTEXT(INDEX('С закупкой'!$A:$Z,ROW()-ROW($A$8)+ROW('С закупкой'!$A$8),MATCH("№",'С закупкой'!$A$8:$Z$8,0))),INDEX('С закупкой'!$A:$Z,ROW()-ROW($A$8)+ROW('С закупкой'!$A$8),MATCH("№",'С закупкой'!$A$8:$Z$8,0)),""))</f>
        <v/>
      </c>
      <c r="D112" s="49">
        <f>IF(INDEX('С закупкой'!$A:$Z,ROW()-ROW($A$8)+ROW('С закупкой'!$A$8),MATCH("Бренд",'С закупкой'!$A$8:$Z$8,0))="","",INDEX('С закупкой'!$A:$Z,ROW()-ROW($A$8)+ROW('С закупкой'!$A$8),MATCH("Бренд",'С закупкой'!$A$8:$Z$8,0)))</f>
        <v/>
      </c>
      <c r="E112" s="50">
        <f>IF(INDEX('С закупкой'!$A:$Z,ROW()-ROW($A$8)+ROW('С закупкой'!$A$8),MATCH("Артикул",'С закупкой'!$A$8:$Z$8,0))="","",INDEX('С закупкой'!$A:$Z,ROW()-ROW($A$8)+ROW('С закупкой'!$A$8),MATCH("Артикул",'С закупкой'!$A$8:$Z$8,0)))</f>
        <v/>
      </c>
      <c r="F112" s="49">
        <f>IF(INDEX('С закупкой'!$A:$Z,ROW()-ROW($A$8)+ROW('С закупкой'!$A$8),MATCH("Комната",'С закупкой'!$A$8:$Z$8,0))="","",INDEX('С закупкой'!$A:$Z,ROW()-ROW($A$8)+ROW('С закупкой'!$A$8),MATCH("Комната",'С закупкой'!$A$8:$Z$8,0)))</f>
        <v/>
      </c>
      <c r="G112" s="51">
        <f>IF(INDEX('С закупкой'!$A:$Z,ROW()-ROW($A$8)+ROW('С закупкой'!$A$8),MATCH("Кол-во",'С закупкой'!$A$8:$Z$8,0))="","",INDEX('С закупкой'!$A:$Z,ROW()-ROW($A$8)+ROW('С закупкой'!$A$8),MATCH("Кол-во",'С закупкой'!$A$8:$Z$8,0)))</f>
        <v/>
      </c>
      <c r="H112" s="52">
        <f>IF(INDEX('С закупкой'!$A:$Z,ROW()-ROW($A$8)+ROW('С закупкой'!$A$8),MATCH("Ед.",'С закупкой'!$A$8:$Z$8,0))="","",INDEX('С закупкой'!$A:$Z,ROW()-ROW($A$8)+ROW('С закупкой'!$A$8),MATCH("Ед.",'С закупкой'!$A$8:$Z$8,0)))</f>
        <v/>
      </c>
      <c r="I112" s="53">
        <f>IF(INDEX('С закупкой'!$A:$Z,ROW()-ROW($A$8)+ROW('С закупкой'!$A$8),MATCH("Клиенту за ед.",'С закупкой'!$A$8:$Z$8,0))="","",INDEX('С закупкой'!$A:$Z,ROW()-ROW($A$8)+ROW('С закупкой'!$A$8),MATCH("Клиенту за ед.",'С закупкой'!$A$8:$Z$8,0)))</f>
        <v/>
      </c>
      <c r="J112" s="54">
        <f>IF(LEFT($C112,6)="Итого:",SUM(J$8:J111)-2*SUMIF($C$8:$C111,"Итого:*",J$8:J111),IF($C112="ИТОГО ПО ПРОЕКТУ",SUM(J$8:J111)-SUMIF($C$8:$C111,"Итого:*",J$8:J111),IF(INDEX('С закупкой'!$A:$Z,ROW()-ROW($A$8)+ROW('С закупкой'!$A$8),MATCH("Сумма клиенту",'С закупкой'!$A$8:$Z$8,0))="","",INDEX('С закупкой'!$A:$Z,ROW()-ROW($A$8)+ROW('С закупкой'!$A$8),MATCH("Сумма клиенту",'С закупкой'!$A$8:$Z$8,0)))))</f>
        <v/>
      </c>
      <c r="K112" s="50">
        <f>IF(INDEX('С закупкой'!$A:$Z,ROW()-ROW($A$8)+ROW('С закупкой'!$A$8),MATCH("Поставка",'С закупкой'!$A$8:$Z$8,0))="","",INDEX('С закупкой'!$A:$Z,ROW()-ROW($A$8)+ROW('С закупкой'!$A$8),MATCH("Поставка",'С закупкой'!$A$8:$Z$8,0)))</f>
        <v/>
      </c>
      <c r="L112" s="50">
        <f>IF(INDEX('С закупкой'!$A:$Z,ROW()-ROW($A$8)+ROW('С закупкой'!$A$8),MATCH("Примечание",'С закупкой'!$A$8:$Z$8,0))="","",INDEX('С закупкой'!$A:$Z,ROW()-ROW($A$8)+ROW('С закупкой'!$A$8),MATCH("Примечание",'С закупкой'!$A$8:$Z$8,0)))</f>
        <v/>
      </c>
    </row>
    <row r="113" ht="36" customHeight="1">
      <c r="A113" s="47">
        <f>IF(ISNA(MATCH("№",'С закупкой'!$A$8:$Z$8,0)),"!",IF(ISNUMBER(INDEX('С закупкой'!$A:$Z,ROW()-ROW($A$8)+ROW('С закупкой'!$A$8),MATCH("№",'С закупкой'!$A$8:$Z$8,0))),INDEX('С закупкой'!$A:$Z,ROW()-ROW($A$8)+ROW('С закупкой'!$A$8),MATCH("№",'С закупкой'!$A$8:$Z$8,0)),""))</f>
        <v/>
      </c>
      <c r="B113" s="48">
        <f>IF(ISBLANK(INDEX('С закупкой'!$A:$Z,ROW()-ROW($A$8)+ROW('С закупкой'!$A$8),MATCH("Фото",'С закупкой'!$A$8:$Z$8,0))),"",INDEX('С закупкой'!$A:$Z,ROW()-ROW($A$8)+ROW('С закупкой'!$A$8),MATCH("Фото",'С закупкой'!$A$8:$Z$8,0)))</f>
        <v/>
      </c>
      <c r="C113" s="49">
        <f>IF(INDEX('С закупкой'!$A:$Z,ROW()-ROW($A$8)+ROW('С закупкой'!$A$8),MATCH("Наименование",'С закупкой'!$A$8:$Z$8,0))&lt;&gt;"",INDEX('С закупкой'!$A:$Z,ROW()-ROW($A$8)+ROW('С закупкой'!$A$8),MATCH("Наименование",'С закупкой'!$A$8:$Z$8,0)),IF(ISTEXT(INDEX('С закупкой'!$A:$Z,ROW()-ROW($A$8)+ROW('С закупкой'!$A$8),MATCH("№",'С закупкой'!$A$8:$Z$8,0))),INDEX('С закупкой'!$A:$Z,ROW()-ROW($A$8)+ROW('С закупкой'!$A$8),MATCH("№",'С закупкой'!$A$8:$Z$8,0)),""))</f>
        <v/>
      </c>
      <c r="D113" s="49">
        <f>IF(INDEX('С закупкой'!$A:$Z,ROW()-ROW($A$8)+ROW('С закупкой'!$A$8),MATCH("Бренд",'С закупкой'!$A$8:$Z$8,0))="","",INDEX('С закупкой'!$A:$Z,ROW()-ROW($A$8)+ROW('С закупкой'!$A$8),MATCH("Бренд",'С закупкой'!$A$8:$Z$8,0)))</f>
        <v/>
      </c>
      <c r="E113" s="50">
        <f>IF(INDEX('С закупкой'!$A:$Z,ROW()-ROW($A$8)+ROW('С закупкой'!$A$8),MATCH("Артикул",'С закупкой'!$A$8:$Z$8,0))="","",INDEX('С закупкой'!$A:$Z,ROW()-ROW($A$8)+ROW('С закупкой'!$A$8),MATCH("Артикул",'С закупкой'!$A$8:$Z$8,0)))</f>
        <v/>
      </c>
      <c r="F113" s="49">
        <f>IF(INDEX('С закупкой'!$A:$Z,ROW()-ROW($A$8)+ROW('С закупкой'!$A$8),MATCH("Комната",'С закупкой'!$A$8:$Z$8,0))="","",INDEX('С закупкой'!$A:$Z,ROW()-ROW($A$8)+ROW('С закупкой'!$A$8),MATCH("Комната",'С закупкой'!$A$8:$Z$8,0)))</f>
        <v/>
      </c>
      <c r="G113" s="51">
        <f>IF(INDEX('С закупкой'!$A:$Z,ROW()-ROW($A$8)+ROW('С закупкой'!$A$8),MATCH("Кол-во",'С закупкой'!$A$8:$Z$8,0))="","",INDEX('С закупкой'!$A:$Z,ROW()-ROW($A$8)+ROW('С закупкой'!$A$8),MATCH("Кол-во",'С закупкой'!$A$8:$Z$8,0)))</f>
        <v/>
      </c>
      <c r="H113" s="52">
        <f>IF(INDEX('С закупкой'!$A:$Z,ROW()-ROW($A$8)+ROW('С закупкой'!$A$8),MATCH("Ед.",'С закупкой'!$A$8:$Z$8,0))="","",INDEX('С закупкой'!$A:$Z,ROW()-ROW($A$8)+ROW('С закупкой'!$A$8),MATCH("Ед.",'С закупкой'!$A$8:$Z$8,0)))</f>
        <v/>
      </c>
      <c r="I113" s="53">
        <f>IF(INDEX('С закупкой'!$A:$Z,ROW()-ROW($A$8)+ROW('С закупкой'!$A$8),MATCH("Клиенту за ед.",'С закупкой'!$A$8:$Z$8,0))="","",INDEX('С закупкой'!$A:$Z,ROW()-ROW($A$8)+ROW('С закупкой'!$A$8),MATCH("Клиенту за ед.",'С закупкой'!$A$8:$Z$8,0)))</f>
        <v/>
      </c>
      <c r="J113" s="54">
        <f>IF(LEFT($C113,6)="Итого:",SUM(J$8:J112)-2*SUMIF($C$8:$C112,"Итого:*",J$8:J112),IF($C113="ИТОГО ПО ПРОЕКТУ",SUM(J$8:J112)-SUMIF($C$8:$C112,"Итого:*",J$8:J112),IF(INDEX('С закупкой'!$A:$Z,ROW()-ROW($A$8)+ROW('С закупкой'!$A$8),MATCH("Сумма клиенту",'С закупкой'!$A$8:$Z$8,0))="","",INDEX('С закупкой'!$A:$Z,ROW()-ROW($A$8)+ROW('С закупкой'!$A$8),MATCH("Сумма клиенту",'С закупкой'!$A$8:$Z$8,0)))))</f>
        <v/>
      </c>
      <c r="K113" s="50">
        <f>IF(INDEX('С закупкой'!$A:$Z,ROW()-ROW($A$8)+ROW('С закупкой'!$A$8),MATCH("Поставка",'С закупкой'!$A$8:$Z$8,0))="","",INDEX('С закупкой'!$A:$Z,ROW()-ROW($A$8)+ROW('С закупкой'!$A$8),MATCH("Поставка",'С закупкой'!$A$8:$Z$8,0)))</f>
        <v/>
      </c>
      <c r="L113" s="50">
        <f>IF(INDEX('С закупкой'!$A:$Z,ROW()-ROW($A$8)+ROW('С закупкой'!$A$8),MATCH("Примечание",'С закупкой'!$A$8:$Z$8,0))="","",INDEX('С закупкой'!$A:$Z,ROW()-ROW($A$8)+ROW('С закупкой'!$A$8),MATCH("Примечание",'С закупкой'!$A$8:$Z$8,0)))</f>
        <v/>
      </c>
    </row>
    <row r="114" ht="36" customHeight="1">
      <c r="A114" s="47">
        <f>IF(ISNA(MATCH("№",'С закупкой'!$A$8:$Z$8,0)),"!",IF(ISNUMBER(INDEX('С закупкой'!$A:$Z,ROW()-ROW($A$8)+ROW('С закупкой'!$A$8),MATCH("№",'С закупкой'!$A$8:$Z$8,0))),INDEX('С закупкой'!$A:$Z,ROW()-ROW($A$8)+ROW('С закупкой'!$A$8),MATCH("№",'С закупкой'!$A$8:$Z$8,0)),""))</f>
        <v/>
      </c>
      <c r="B114" s="48">
        <f>IF(ISBLANK(INDEX('С закупкой'!$A:$Z,ROW()-ROW($A$8)+ROW('С закупкой'!$A$8),MATCH("Фото",'С закупкой'!$A$8:$Z$8,0))),"",INDEX('С закупкой'!$A:$Z,ROW()-ROW($A$8)+ROW('С закупкой'!$A$8),MATCH("Фото",'С закупкой'!$A$8:$Z$8,0)))</f>
        <v/>
      </c>
      <c r="C114" s="49">
        <f>IF(INDEX('С закупкой'!$A:$Z,ROW()-ROW($A$8)+ROW('С закупкой'!$A$8),MATCH("Наименование",'С закупкой'!$A$8:$Z$8,0))&lt;&gt;"",INDEX('С закупкой'!$A:$Z,ROW()-ROW($A$8)+ROW('С закупкой'!$A$8),MATCH("Наименование",'С закупкой'!$A$8:$Z$8,0)),IF(ISTEXT(INDEX('С закупкой'!$A:$Z,ROW()-ROW($A$8)+ROW('С закупкой'!$A$8),MATCH("№",'С закупкой'!$A$8:$Z$8,0))),INDEX('С закупкой'!$A:$Z,ROW()-ROW($A$8)+ROW('С закупкой'!$A$8),MATCH("№",'С закупкой'!$A$8:$Z$8,0)),""))</f>
        <v/>
      </c>
      <c r="D114" s="49">
        <f>IF(INDEX('С закупкой'!$A:$Z,ROW()-ROW($A$8)+ROW('С закупкой'!$A$8),MATCH("Бренд",'С закупкой'!$A$8:$Z$8,0))="","",INDEX('С закупкой'!$A:$Z,ROW()-ROW($A$8)+ROW('С закупкой'!$A$8),MATCH("Бренд",'С закупкой'!$A$8:$Z$8,0)))</f>
        <v/>
      </c>
      <c r="E114" s="50">
        <f>IF(INDEX('С закупкой'!$A:$Z,ROW()-ROW($A$8)+ROW('С закупкой'!$A$8),MATCH("Артикул",'С закупкой'!$A$8:$Z$8,0))="","",INDEX('С закупкой'!$A:$Z,ROW()-ROW($A$8)+ROW('С закупкой'!$A$8),MATCH("Артикул",'С закупкой'!$A$8:$Z$8,0)))</f>
        <v/>
      </c>
      <c r="F114" s="49">
        <f>IF(INDEX('С закупкой'!$A:$Z,ROW()-ROW($A$8)+ROW('С закупкой'!$A$8),MATCH("Комната",'С закупкой'!$A$8:$Z$8,0))="","",INDEX('С закупкой'!$A:$Z,ROW()-ROW($A$8)+ROW('С закупкой'!$A$8),MATCH("Комната",'С закупкой'!$A$8:$Z$8,0)))</f>
        <v/>
      </c>
      <c r="G114" s="51">
        <f>IF(INDEX('С закупкой'!$A:$Z,ROW()-ROW($A$8)+ROW('С закупкой'!$A$8),MATCH("Кол-во",'С закупкой'!$A$8:$Z$8,0))="","",INDEX('С закупкой'!$A:$Z,ROW()-ROW($A$8)+ROW('С закупкой'!$A$8),MATCH("Кол-во",'С закупкой'!$A$8:$Z$8,0)))</f>
        <v/>
      </c>
      <c r="H114" s="52">
        <f>IF(INDEX('С закупкой'!$A:$Z,ROW()-ROW($A$8)+ROW('С закупкой'!$A$8),MATCH("Ед.",'С закупкой'!$A$8:$Z$8,0))="","",INDEX('С закупкой'!$A:$Z,ROW()-ROW($A$8)+ROW('С закупкой'!$A$8),MATCH("Ед.",'С закупкой'!$A$8:$Z$8,0)))</f>
        <v/>
      </c>
      <c r="I114" s="53">
        <f>IF(INDEX('С закупкой'!$A:$Z,ROW()-ROW($A$8)+ROW('С закупкой'!$A$8),MATCH("Клиенту за ед.",'С закупкой'!$A$8:$Z$8,0))="","",INDEX('С закупкой'!$A:$Z,ROW()-ROW($A$8)+ROW('С закупкой'!$A$8),MATCH("Клиенту за ед.",'С закупкой'!$A$8:$Z$8,0)))</f>
        <v/>
      </c>
      <c r="J114" s="54">
        <f>IF(LEFT($C114,6)="Итого:",SUM(J$8:J113)-2*SUMIF($C$8:$C113,"Итого:*",J$8:J113),IF($C114="ИТОГО ПО ПРОЕКТУ",SUM(J$8:J113)-SUMIF($C$8:$C113,"Итого:*",J$8:J113),IF(INDEX('С закупкой'!$A:$Z,ROW()-ROW($A$8)+ROW('С закупкой'!$A$8),MATCH("Сумма клиенту",'С закупкой'!$A$8:$Z$8,0))="","",INDEX('С закупкой'!$A:$Z,ROW()-ROW($A$8)+ROW('С закупкой'!$A$8),MATCH("Сумма клиенту",'С закупкой'!$A$8:$Z$8,0)))))</f>
        <v/>
      </c>
      <c r="K114" s="50">
        <f>IF(INDEX('С закупкой'!$A:$Z,ROW()-ROW($A$8)+ROW('С закупкой'!$A$8),MATCH("Поставка",'С закупкой'!$A$8:$Z$8,0))="","",INDEX('С закупкой'!$A:$Z,ROW()-ROW($A$8)+ROW('С закупкой'!$A$8),MATCH("Поставка",'С закупкой'!$A$8:$Z$8,0)))</f>
        <v/>
      </c>
      <c r="L114" s="50">
        <f>IF(INDEX('С закупкой'!$A:$Z,ROW()-ROW($A$8)+ROW('С закупкой'!$A$8),MATCH("Примечание",'С закупкой'!$A$8:$Z$8,0))="","",INDEX('С закупкой'!$A:$Z,ROW()-ROW($A$8)+ROW('С закупкой'!$A$8),MATCH("Примечание",'С закупкой'!$A$8:$Z$8,0)))</f>
        <v/>
      </c>
    </row>
    <row r="115" ht="36" customHeight="1">
      <c r="A115" s="47">
        <f>IF(ISNA(MATCH("№",'С закупкой'!$A$8:$Z$8,0)),"!",IF(ISNUMBER(INDEX('С закупкой'!$A:$Z,ROW()-ROW($A$8)+ROW('С закупкой'!$A$8),MATCH("№",'С закупкой'!$A$8:$Z$8,0))),INDEX('С закупкой'!$A:$Z,ROW()-ROW($A$8)+ROW('С закупкой'!$A$8),MATCH("№",'С закупкой'!$A$8:$Z$8,0)),""))</f>
        <v/>
      </c>
      <c r="B115" s="48">
        <f>IF(ISBLANK(INDEX('С закупкой'!$A:$Z,ROW()-ROW($A$8)+ROW('С закупкой'!$A$8),MATCH("Фото",'С закупкой'!$A$8:$Z$8,0))),"",INDEX('С закупкой'!$A:$Z,ROW()-ROW($A$8)+ROW('С закупкой'!$A$8),MATCH("Фото",'С закупкой'!$A$8:$Z$8,0)))</f>
        <v/>
      </c>
      <c r="C115" s="49">
        <f>IF(INDEX('С закупкой'!$A:$Z,ROW()-ROW($A$8)+ROW('С закупкой'!$A$8),MATCH("Наименование",'С закупкой'!$A$8:$Z$8,0))&lt;&gt;"",INDEX('С закупкой'!$A:$Z,ROW()-ROW($A$8)+ROW('С закупкой'!$A$8),MATCH("Наименование",'С закупкой'!$A$8:$Z$8,0)),IF(ISTEXT(INDEX('С закупкой'!$A:$Z,ROW()-ROW($A$8)+ROW('С закупкой'!$A$8),MATCH("№",'С закупкой'!$A$8:$Z$8,0))),INDEX('С закупкой'!$A:$Z,ROW()-ROW($A$8)+ROW('С закупкой'!$A$8),MATCH("№",'С закупкой'!$A$8:$Z$8,0)),""))</f>
        <v/>
      </c>
      <c r="D115" s="49">
        <f>IF(INDEX('С закупкой'!$A:$Z,ROW()-ROW($A$8)+ROW('С закупкой'!$A$8),MATCH("Бренд",'С закупкой'!$A$8:$Z$8,0))="","",INDEX('С закупкой'!$A:$Z,ROW()-ROW($A$8)+ROW('С закупкой'!$A$8),MATCH("Бренд",'С закупкой'!$A$8:$Z$8,0)))</f>
        <v/>
      </c>
      <c r="E115" s="50">
        <f>IF(INDEX('С закупкой'!$A:$Z,ROW()-ROW($A$8)+ROW('С закупкой'!$A$8),MATCH("Артикул",'С закупкой'!$A$8:$Z$8,0))="","",INDEX('С закупкой'!$A:$Z,ROW()-ROW($A$8)+ROW('С закупкой'!$A$8),MATCH("Артикул",'С закупкой'!$A$8:$Z$8,0)))</f>
        <v/>
      </c>
      <c r="F115" s="49">
        <f>IF(INDEX('С закупкой'!$A:$Z,ROW()-ROW($A$8)+ROW('С закупкой'!$A$8),MATCH("Комната",'С закупкой'!$A$8:$Z$8,0))="","",INDEX('С закупкой'!$A:$Z,ROW()-ROW($A$8)+ROW('С закупкой'!$A$8),MATCH("Комната",'С закупкой'!$A$8:$Z$8,0)))</f>
        <v/>
      </c>
      <c r="G115" s="51">
        <f>IF(INDEX('С закупкой'!$A:$Z,ROW()-ROW($A$8)+ROW('С закупкой'!$A$8),MATCH("Кол-во",'С закупкой'!$A$8:$Z$8,0))="","",INDEX('С закупкой'!$A:$Z,ROW()-ROW($A$8)+ROW('С закупкой'!$A$8),MATCH("Кол-во",'С закупкой'!$A$8:$Z$8,0)))</f>
        <v/>
      </c>
      <c r="H115" s="52">
        <f>IF(INDEX('С закупкой'!$A:$Z,ROW()-ROW($A$8)+ROW('С закупкой'!$A$8),MATCH("Ед.",'С закупкой'!$A$8:$Z$8,0))="","",INDEX('С закупкой'!$A:$Z,ROW()-ROW($A$8)+ROW('С закупкой'!$A$8),MATCH("Ед.",'С закупкой'!$A$8:$Z$8,0)))</f>
        <v/>
      </c>
      <c r="I115" s="53">
        <f>IF(INDEX('С закупкой'!$A:$Z,ROW()-ROW($A$8)+ROW('С закупкой'!$A$8),MATCH("Клиенту за ед.",'С закупкой'!$A$8:$Z$8,0))="","",INDEX('С закупкой'!$A:$Z,ROW()-ROW($A$8)+ROW('С закупкой'!$A$8),MATCH("Клиенту за ед.",'С закупкой'!$A$8:$Z$8,0)))</f>
        <v/>
      </c>
      <c r="J115" s="54">
        <f>IF(LEFT($C115,6)="Итого:",SUM(J$8:J114)-2*SUMIF($C$8:$C114,"Итого:*",J$8:J114),IF($C115="ИТОГО ПО ПРОЕКТУ",SUM(J$8:J114)-SUMIF($C$8:$C114,"Итого:*",J$8:J114),IF(INDEX('С закупкой'!$A:$Z,ROW()-ROW($A$8)+ROW('С закупкой'!$A$8),MATCH("Сумма клиенту",'С закупкой'!$A$8:$Z$8,0))="","",INDEX('С закупкой'!$A:$Z,ROW()-ROW($A$8)+ROW('С закупкой'!$A$8),MATCH("Сумма клиенту",'С закупкой'!$A$8:$Z$8,0)))))</f>
        <v/>
      </c>
      <c r="K115" s="50">
        <f>IF(INDEX('С закупкой'!$A:$Z,ROW()-ROW($A$8)+ROW('С закупкой'!$A$8),MATCH("Поставка",'С закупкой'!$A$8:$Z$8,0))="","",INDEX('С закупкой'!$A:$Z,ROW()-ROW($A$8)+ROW('С закупкой'!$A$8),MATCH("Поставка",'С закупкой'!$A$8:$Z$8,0)))</f>
        <v/>
      </c>
      <c r="L115" s="50">
        <f>IF(INDEX('С закупкой'!$A:$Z,ROW()-ROW($A$8)+ROW('С закупкой'!$A$8),MATCH("Примечание",'С закупкой'!$A$8:$Z$8,0))="","",INDEX('С закупкой'!$A:$Z,ROW()-ROW($A$8)+ROW('С закупкой'!$A$8),MATCH("Примечание",'С закупкой'!$A$8:$Z$8,0)))</f>
        <v/>
      </c>
    </row>
    <row r="116" ht="36" customHeight="1">
      <c r="A116" s="47">
        <f>IF(ISNA(MATCH("№",'С закупкой'!$A$8:$Z$8,0)),"!",IF(ISNUMBER(INDEX('С закупкой'!$A:$Z,ROW()-ROW($A$8)+ROW('С закупкой'!$A$8),MATCH("№",'С закупкой'!$A$8:$Z$8,0))),INDEX('С закупкой'!$A:$Z,ROW()-ROW($A$8)+ROW('С закупкой'!$A$8),MATCH("№",'С закупкой'!$A$8:$Z$8,0)),""))</f>
        <v/>
      </c>
      <c r="B116" s="48">
        <f>IF(ISBLANK(INDEX('С закупкой'!$A:$Z,ROW()-ROW($A$8)+ROW('С закупкой'!$A$8),MATCH("Фото",'С закупкой'!$A$8:$Z$8,0))),"",INDEX('С закупкой'!$A:$Z,ROW()-ROW($A$8)+ROW('С закупкой'!$A$8),MATCH("Фото",'С закупкой'!$A$8:$Z$8,0)))</f>
        <v/>
      </c>
      <c r="C116" s="49">
        <f>IF(INDEX('С закупкой'!$A:$Z,ROW()-ROW($A$8)+ROW('С закупкой'!$A$8),MATCH("Наименование",'С закупкой'!$A$8:$Z$8,0))&lt;&gt;"",INDEX('С закупкой'!$A:$Z,ROW()-ROW($A$8)+ROW('С закупкой'!$A$8),MATCH("Наименование",'С закупкой'!$A$8:$Z$8,0)),IF(ISTEXT(INDEX('С закупкой'!$A:$Z,ROW()-ROW($A$8)+ROW('С закупкой'!$A$8),MATCH("№",'С закупкой'!$A$8:$Z$8,0))),INDEX('С закупкой'!$A:$Z,ROW()-ROW($A$8)+ROW('С закупкой'!$A$8),MATCH("№",'С закупкой'!$A$8:$Z$8,0)),""))</f>
        <v/>
      </c>
      <c r="D116" s="49">
        <f>IF(INDEX('С закупкой'!$A:$Z,ROW()-ROW($A$8)+ROW('С закупкой'!$A$8),MATCH("Бренд",'С закупкой'!$A$8:$Z$8,0))="","",INDEX('С закупкой'!$A:$Z,ROW()-ROW($A$8)+ROW('С закупкой'!$A$8),MATCH("Бренд",'С закупкой'!$A$8:$Z$8,0)))</f>
        <v/>
      </c>
      <c r="E116" s="50">
        <f>IF(INDEX('С закупкой'!$A:$Z,ROW()-ROW($A$8)+ROW('С закупкой'!$A$8),MATCH("Артикул",'С закупкой'!$A$8:$Z$8,0))="","",INDEX('С закупкой'!$A:$Z,ROW()-ROW($A$8)+ROW('С закупкой'!$A$8),MATCH("Артикул",'С закупкой'!$A$8:$Z$8,0)))</f>
        <v/>
      </c>
      <c r="F116" s="49">
        <f>IF(INDEX('С закупкой'!$A:$Z,ROW()-ROW($A$8)+ROW('С закупкой'!$A$8),MATCH("Комната",'С закупкой'!$A$8:$Z$8,0))="","",INDEX('С закупкой'!$A:$Z,ROW()-ROW($A$8)+ROW('С закупкой'!$A$8),MATCH("Комната",'С закупкой'!$A$8:$Z$8,0)))</f>
        <v/>
      </c>
      <c r="G116" s="51">
        <f>IF(INDEX('С закупкой'!$A:$Z,ROW()-ROW($A$8)+ROW('С закупкой'!$A$8),MATCH("Кол-во",'С закупкой'!$A$8:$Z$8,0))="","",INDEX('С закупкой'!$A:$Z,ROW()-ROW($A$8)+ROW('С закупкой'!$A$8),MATCH("Кол-во",'С закупкой'!$A$8:$Z$8,0)))</f>
        <v/>
      </c>
      <c r="H116" s="52">
        <f>IF(INDEX('С закупкой'!$A:$Z,ROW()-ROW($A$8)+ROW('С закупкой'!$A$8),MATCH("Ед.",'С закупкой'!$A$8:$Z$8,0))="","",INDEX('С закупкой'!$A:$Z,ROW()-ROW($A$8)+ROW('С закупкой'!$A$8),MATCH("Ед.",'С закупкой'!$A$8:$Z$8,0)))</f>
        <v/>
      </c>
      <c r="I116" s="53">
        <f>IF(INDEX('С закупкой'!$A:$Z,ROW()-ROW($A$8)+ROW('С закупкой'!$A$8),MATCH("Клиенту за ед.",'С закупкой'!$A$8:$Z$8,0))="","",INDEX('С закупкой'!$A:$Z,ROW()-ROW($A$8)+ROW('С закупкой'!$A$8),MATCH("Клиенту за ед.",'С закупкой'!$A$8:$Z$8,0)))</f>
        <v/>
      </c>
      <c r="J116" s="54">
        <f>IF(LEFT($C116,6)="Итого:",SUM(J$8:J115)-2*SUMIF($C$8:$C115,"Итого:*",J$8:J115),IF($C116="ИТОГО ПО ПРОЕКТУ",SUM(J$8:J115)-SUMIF($C$8:$C115,"Итого:*",J$8:J115),IF(INDEX('С закупкой'!$A:$Z,ROW()-ROW($A$8)+ROW('С закупкой'!$A$8),MATCH("Сумма клиенту",'С закупкой'!$A$8:$Z$8,0))="","",INDEX('С закупкой'!$A:$Z,ROW()-ROW($A$8)+ROW('С закупкой'!$A$8),MATCH("Сумма клиенту",'С закупкой'!$A$8:$Z$8,0)))))</f>
        <v/>
      </c>
      <c r="K116" s="50">
        <f>IF(INDEX('С закупкой'!$A:$Z,ROW()-ROW($A$8)+ROW('С закупкой'!$A$8),MATCH("Поставка",'С закупкой'!$A$8:$Z$8,0))="","",INDEX('С закупкой'!$A:$Z,ROW()-ROW($A$8)+ROW('С закупкой'!$A$8),MATCH("Поставка",'С закупкой'!$A$8:$Z$8,0)))</f>
        <v/>
      </c>
      <c r="L116" s="50">
        <f>IF(INDEX('С закупкой'!$A:$Z,ROW()-ROW($A$8)+ROW('С закупкой'!$A$8),MATCH("Примечание",'С закупкой'!$A$8:$Z$8,0))="","",INDEX('С закупкой'!$A:$Z,ROW()-ROW($A$8)+ROW('С закупкой'!$A$8),MATCH("Примечание",'С закупкой'!$A$8:$Z$8,0)))</f>
        <v/>
      </c>
    </row>
    <row r="117" ht="36" customHeight="1">
      <c r="A117" s="47">
        <f>IF(ISNA(MATCH("№",'С закупкой'!$A$8:$Z$8,0)),"!",IF(ISNUMBER(INDEX('С закупкой'!$A:$Z,ROW()-ROW($A$8)+ROW('С закупкой'!$A$8),MATCH("№",'С закупкой'!$A$8:$Z$8,0))),INDEX('С закупкой'!$A:$Z,ROW()-ROW($A$8)+ROW('С закупкой'!$A$8),MATCH("№",'С закупкой'!$A$8:$Z$8,0)),""))</f>
        <v/>
      </c>
      <c r="B117" s="48">
        <f>IF(ISBLANK(INDEX('С закупкой'!$A:$Z,ROW()-ROW($A$8)+ROW('С закупкой'!$A$8),MATCH("Фото",'С закупкой'!$A$8:$Z$8,0))),"",INDEX('С закупкой'!$A:$Z,ROW()-ROW($A$8)+ROW('С закупкой'!$A$8),MATCH("Фото",'С закупкой'!$A$8:$Z$8,0)))</f>
        <v/>
      </c>
      <c r="C117" s="49">
        <f>IF(INDEX('С закупкой'!$A:$Z,ROW()-ROW($A$8)+ROW('С закупкой'!$A$8),MATCH("Наименование",'С закупкой'!$A$8:$Z$8,0))&lt;&gt;"",INDEX('С закупкой'!$A:$Z,ROW()-ROW($A$8)+ROW('С закупкой'!$A$8),MATCH("Наименование",'С закупкой'!$A$8:$Z$8,0)),IF(ISTEXT(INDEX('С закупкой'!$A:$Z,ROW()-ROW($A$8)+ROW('С закупкой'!$A$8),MATCH("№",'С закупкой'!$A$8:$Z$8,0))),INDEX('С закупкой'!$A:$Z,ROW()-ROW($A$8)+ROW('С закупкой'!$A$8),MATCH("№",'С закупкой'!$A$8:$Z$8,0)),""))</f>
        <v/>
      </c>
      <c r="D117" s="49">
        <f>IF(INDEX('С закупкой'!$A:$Z,ROW()-ROW($A$8)+ROW('С закупкой'!$A$8),MATCH("Бренд",'С закупкой'!$A$8:$Z$8,0))="","",INDEX('С закупкой'!$A:$Z,ROW()-ROW($A$8)+ROW('С закупкой'!$A$8),MATCH("Бренд",'С закупкой'!$A$8:$Z$8,0)))</f>
        <v/>
      </c>
      <c r="E117" s="50">
        <f>IF(INDEX('С закупкой'!$A:$Z,ROW()-ROW($A$8)+ROW('С закупкой'!$A$8),MATCH("Артикул",'С закупкой'!$A$8:$Z$8,0))="","",INDEX('С закупкой'!$A:$Z,ROW()-ROW($A$8)+ROW('С закупкой'!$A$8),MATCH("Артикул",'С закупкой'!$A$8:$Z$8,0)))</f>
        <v/>
      </c>
      <c r="F117" s="49">
        <f>IF(INDEX('С закупкой'!$A:$Z,ROW()-ROW($A$8)+ROW('С закупкой'!$A$8),MATCH("Комната",'С закупкой'!$A$8:$Z$8,0))="","",INDEX('С закупкой'!$A:$Z,ROW()-ROW($A$8)+ROW('С закупкой'!$A$8),MATCH("Комната",'С закупкой'!$A$8:$Z$8,0)))</f>
        <v/>
      </c>
      <c r="G117" s="51">
        <f>IF(INDEX('С закупкой'!$A:$Z,ROW()-ROW($A$8)+ROW('С закупкой'!$A$8),MATCH("Кол-во",'С закупкой'!$A$8:$Z$8,0))="","",INDEX('С закупкой'!$A:$Z,ROW()-ROW($A$8)+ROW('С закупкой'!$A$8),MATCH("Кол-во",'С закупкой'!$A$8:$Z$8,0)))</f>
        <v/>
      </c>
      <c r="H117" s="52">
        <f>IF(INDEX('С закупкой'!$A:$Z,ROW()-ROW($A$8)+ROW('С закупкой'!$A$8),MATCH("Ед.",'С закупкой'!$A$8:$Z$8,0))="","",INDEX('С закупкой'!$A:$Z,ROW()-ROW($A$8)+ROW('С закупкой'!$A$8),MATCH("Ед.",'С закупкой'!$A$8:$Z$8,0)))</f>
        <v/>
      </c>
      <c r="I117" s="53">
        <f>IF(INDEX('С закупкой'!$A:$Z,ROW()-ROW($A$8)+ROW('С закупкой'!$A$8),MATCH("Клиенту за ед.",'С закупкой'!$A$8:$Z$8,0))="","",INDEX('С закупкой'!$A:$Z,ROW()-ROW($A$8)+ROW('С закупкой'!$A$8),MATCH("Клиенту за ед.",'С закупкой'!$A$8:$Z$8,0)))</f>
        <v/>
      </c>
      <c r="J117" s="54">
        <f>IF(LEFT($C117,6)="Итого:",SUM(J$8:J116)-2*SUMIF($C$8:$C116,"Итого:*",J$8:J116),IF($C117="ИТОГО ПО ПРОЕКТУ",SUM(J$8:J116)-SUMIF($C$8:$C116,"Итого:*",J$8:J116),IF(INDEX('С закупкой'!$A:$Z,ROW()-ROW($A$8)+ROW('С закупкой'!$A$8),MATCH("Сумма клиенту",'С закупкой'!$A$8:$Z$8,0))="","",INDEX('С закупкой'!$A:$Z,ROW()-ROW($A$8)+ROW('С закупкой'!$A$8),MATCH("Сумма клиенту",'С закупкой'!$A$8:$Z$8,0)))))</f>
        <v/>
      </c>
      <c r="K117" s="50">
        <f>IF(INDEX('С закупкой'!$A:$Z,ROW()-ROW($A$8)+ROW('С закупкой'!$A$8),MATCH("Поставка",'С закупкой'!$A$8:$Z$8,0))="","",INDEX('С закупкой'!$A:$Z,ROW()-ROW($A$8)+ROW('С закупкой'!$A$8),MATCH("Поставка",'С закупкой'!$A$8:$Z$8,0)))</f>
        <v/>
      </c>
      <c r="L117" s="50">
        <f>IF(INDEX('С закупкой'!$A:$Z,ROW()-ROW($A$8)+ROW('С закупкой'!$A$8),MATCH("Примечание",'С закупкой'!$A$8:$Z$8,0))="","",INDEX('С закупкой'!$A:$Z,ROW()-ROW($A$8)+ROW('С закупкой'!$A$8),MATCH("Примечание",'С закупкой'!$A$8:$Z$8,0)))</f>
        <v/>
      </c>
    </row>
    <row r="118" ht="36" customHeight="1">
      <c r="A118" s="47">
        <f>IF(ISNA(MATCH("№",'С закупкой'!$A$8:$Z$8,0)),"!",IF(ISNUMBER(INDEX('С закупкой'!$A:$Z,ROW()-ROW($A$8)+ROW('С закупкой'!$A$8),MATCH("№",'С закупкой'!$A$8:$Z$8,0))),INDEX('С закупкой'!$A:$Z,ROW()-ROW($A$8)+ROW('С закупкой'!$A$8),MATCH("№",'С закупкой'!$A$8:$Z$8,0)),""))</f>
        <v/>
      </c>
      <c r="B118" s="48">
        <f>IF(ISBLANK(INDEX('С закупкой'!$A:$Z,ROW()-ROW($A$8)+ROW('С закупкой'!$A$8),MATCH("Фото",'С закупкой'!$A$8:$Z$8,0))),"",INDEX('С закупкой'!$A:$Z,ROW()-ROW($A$8)+ROW('С закупкой'!$A$8),MATCH("Фото",'С закупкой'!$A$8:$Z$8,0)))</f>
        <v/>
      </c>
      <c r="C118" s="49">
        <f>IF(INDEX('С закупкой'!$A:$Z,ROW()-ROW($A$8)+ROW('С закупкой'!$A$8),MATCH("Наименование",'С закупкой'!$A$8:$Z$8,0))&lt;&gt;"",INDEX('С закупкой'!$A:$Z,ROW()-ROW($A$8)+ROW('С закупкой'!$A$8),MATCH("Наименование",'С закупкой'!$A$8:$Z$8,0)),IF(ISTEXT(INDEX('С закупкой'!$A:$Z,ROW()-ROW($A$8)+ROW('С закупкой'!$A$8),MATCH("№",'С закупкой'!$A$8:$Z$8,0))),INDEX('С закупкой'!$A:$Z,ROW()-ROW($A$8)+ROW('С закупкой'!$A$8),MATCH("№",'С закупкой'!$A$8:$Z$8,0)),""))</f>
        <v/>
      </c>
      <c r="D118" s="49">
        <f>IF(INDEX('С закупкой'!$A:$Z,ROW()-ROW($A$8)+ROW('С закупкой'!$A$8),MATCH("Бренд",'С закупкой'!$A$8:$Z$8,0))="","",INDEX('С закупкой'!$A:$Z,ROW()-ROW($A$8)+ROW('С закупкой'!$A$8),MATCH("Бренд",'С закупкой'!$A$8:$Z$8,0)))</f>
        <v/>
      </c>
      <c r="E118" s="50">
        <f>IF(INDEX('С закупкой'!$A:$Z,ROW()-ROW($A$8)+ROW('С закупкой'!$A$8),MATCH("Артикул",'С закупкой'!$A$8:$Z$8,0))="","",INDEX('С закупкой'!$A:$Z,ROW()-ROW($A$8)+ROW('С закупкой'!$A$8),MATCH("Артикул",'С закупкой'!$A$8:$Z$8,0)))</f>
        <v/>
      </c>
      <c r="F118" s="49">
        <f>IF(INDEX('С закупкой'!$A:$Z,ROW()-ROW($A$8)+ROW('С закупкой'!$A$8),MATCH("Комната",'С закупкой'!$A$8:$Z$8,0))="","",INDEX('С закупкой'!$A:$Z,ROW()-ROW($A$8)+ROW('С закупкой'!$A$8),MATCH("Комната",'С закупкой'!$A$8:$Z$8,0)))</f>
        <v/>
      </c>
      <c r="G118" s="51">
        <f>IF(INDEX('С закупкой'!$A:$Z,ROW()-ROW($A$8)+ROW('С закупкой'!$A$8),MATCH("Кол-во",'С закупкой'!$A$8:$Z$8,0))="","",INDEX('С закупкой'!$A:$Z,ROW()-ROW($A$8)+ROW('С закупкой'!$A$8),MATCH("Кол-во",'С закупкой'!$A$8:$Z$8,0)))</f>
        <v/>
      </c>
      <c r="H118" s="52">
        <f>IF(INDEX('С закупкой'!$A:$Z,ROW()-ROW($A$8)+ROW('С закупкой'!$A$8),MATCH("Ед.",'С закупкой'!$A$8:$Z$8,0))="","",INDEX('С закупкой'!$A:$Z,ROW()-ROW($A$8)+ROW('С закупкой'!$A$8),MATCH("Ед.",'С закупкой'!$A$8:$Z$8,0)))</f>
        <v/>
      </c>
      <c r="I118" s="53">
        <f>IF(INDEX('С закупкой'!$A:$Z,ROW()-ROW($A$8)+ROW('С закупкой'!$A$8),MATCH("Клиенту за ед.",'С закупкой'!$A$8:$Z$8,0))="","",INDEX('С закупкой'!$A:$Z,ROW()-ROW($A$8)+ROW('С закупкой'!$A$8),MATCH("Клиенту за ед.",'С закупкой'!$A$8:$Z$8,0)))</f>
        <v/>
      </c>
      <c r="J118" s="54">
        <f>IF(LEFT($C118,6)="Итого:",SUM(J$8:J117)-2*SUMIF($C$8:$C117,"Итого:*",J$8:J117),IF($C118="ИТОГО ПО ПРОЕКТУ",SUM(J$8:J117)-SUMIF($C$8:$C117,"Итого:*",J$8:J117),IF(INDEX('С закупкой'!$A:$Z,ROW()-ROW($A$8)+ROW('С закупкой'!$A$8),MATCH("Сумма клиенту",'С закупкой'!$A$8:$Z$8,0))="","",INDEX('С закупкой'!$A:$Z,ROW()-ROW($A$8)+ROW('С закупкой'!$A$8),MATCH("Сумма клиенту",'С закупкой'!$A$8:$Z$8,0)))))</f>
        <v/>
      </c>
      <c r="K118" s="50">
        <f>IF(INDEX('С закупкой'!$A:$Z,ROW()-ROW($A$8)+ROW('С закупкой'!$A$8),MATCH("Поставка",'С закупкой'!$A$8:$Z$8,0))="","",INDEX('С закупкой'!$A:$Z,ROW()-ROW($A$8)+ROW('С закупкой'!$A$8),MATCH("Поставка",'С закупкой'!$A$8:$Z$8,0)))</f>
        <v/>
      </c>
      <c r="L118" s="50">
        <f>IF(INDEX('С закупкой'!$A:$Z,ROW()-ROW($A$8)+ROW('С закупкой'!$A$8),MATCH("Примечание",'С закупкой'!$A$8:$Z$8,0))="","",INDEX('С закупкой'!$A:$Z,ROW()-ROW($A$8)+ROW('С закупкой'!$A$8),MATCH("Примечание",'С закупкой'!$A$8:$Z$8,0)))</f>
        <v/>
      </c>
    </row>
    <row r="119" ht="36" customHeight="1">
      <c r="A119" s="47">
        <f>IF(ISNA(MATCH("№",'С закупкой'!$A$8:$Z$8,0)),"!",IF(ISNUMBER(INDEX('С закупкой'!$A:$Z,ROW()-ROW($A$8)+ROW('С закупкой'!$A$8),MATCH("№",'С закупкой'!$A$8:$Z$8,0))),INDEX('С закупкой'!$A:$Z,ROW()-ROW($A$8)+ROW('С закупкой'!$A$8),MATCH("№",'С закупкой'!$A$8:$Z$8,0)),""))</f>
        <v/>
      </c>
      <c r="B119" s="48">
        <f>IF(ISBLANK(INDEX('С закупкой'!$A:$Z,ROW()-ROW($A$8)+ROW('С закупкой'!$A$8),MATCH("Фото",'С закупкой'!$A$8:$Z$8,0))),"",INDEX('С закупкой'!$A:$Z,ROW()-ROW($A$8)+ROW('С закупкой'!$A$8),MATCH("Фото",'С закупкой'!$A$8:$Z$8,0)))</f>
        <v/>
      </c>
      <c r="C119" s="49">
        <f>IF(INDEX('С закупкой'!$A:$Z,ROW()-ROW($A$8)+ROW('С закупкой'!$A$8),MATCH("Наименование",'С закупкой'!$A$8:$Z$8,0))&lt;&gt;"",INDEX('С закупкой'!$A:$Z,ROW()-ROW($A$8)+ROW('С закупкой'!$A$8),MATCH("Наименование",'С закупкой'!$A$8:$Z$8,0)),IF(ISTEXT(INDEX('С закупкой'!$A:$Z,ROW()-ROW($A$8)+ROW('С закупкой'!$A$8),MATCH("№",'С закупкой'!$A$8:$Z$8,0))),INDEX('С закупкой'!$A:$Z,ROW()-ROW($A$8)+ROW('С закупкой'!$A$8),MATCH("№",'С закупкой'!$A$8:$Z$8,0)),""))</f>
        <v/>
      </c>
      <c r="D119" s="49">
        <f>IF(INDEX('С закупкой'!$A:$Z,ROW()-ROW($A$8)+ROW('С закупкой'!$A$8),MATCH("Бренд",'С закупкой'!$A$8:$Z$8,0))="","",INDEX('С закупкой'!$A:$Z,ROW()-ROW($A$8)+ROW('С закупкой'!$A$8),MATCH("Бренд",'С закупкой'!$A$8:$Z$8,0)))</f>
        <v/>
      </c>
      <c r="E119" s="50">
        <f>IF(INDEX('С закупкой'!$A:$Z,ROW()-ROW($A$8)+ROW('С закупкой'!$A$8),MATCH("Артикул",'С закупкой'!$A$8:$Z$8,0))="","",INDEX('С закупкой'!$A:$Z,ROW()-ROW($A$8)+ROW('С закупкой'!$A$8),MATCH("Артикул",'С закупкой'!$A$8:$Z$8,0)))</f>
        <v/>
      </c>
      <c r="F119" s="49">
        <f>IF(INDEX('С закупкой'!$A:$Z,ROW()-ROW($A$8)+ROW('С закупкой'!$A$8),MATCH("Комната",'С закупкой'!$A$8:$Z$8,0))="","",INDEX('С закупкой'!$A:$Z,ROW()-ROW($A$8)+ROW('С закупкой'!$A$8),MATCH("Комната",'С закупкой'!$A$8:$Z$8,0)))</f>
        <v/>
      </c>
      <c r="G119" s="51">
        <f>IF(INDEX('С закупкой'!$A:$Z,ROW()-ROW($A$8)+ROW('С закупкой'!$A$8),MATCH("Кол-во",'С закупкой'!$A$8:$Z$8,0))="","",INDEX('С закупкой'!$A:$Z,ROW()-ROW($A$8)+ROW('С закупкой'!$A$8),MATCH("Кол-во",'С закупкой'!$A$8:$Z$8,0)))</f>
        <v/>
      </c>
      <c r="H119" s="52">
        <f>IF(INDEX('С закупкой'!$A:$Z,ROW()-ROW($A$8)+ROW('С закупкой'!$A$8),MATCH("Ед.",'С закупкой'!$A$8:$Z$8,0))="","",INDEX('С закупкой'!$A:$Z,ROW()-ROW($A$8)+ROW('С закупкой'!$A$8),MATCH("Ед.",'С закупкой'!$A$8:$Z$8,0)))</f>
        <v/>
      </c>
      <c r="I119" s="53">
        <f>IF(INDEX('С закупкой'!$A:$Z,ROW()-ROW($A$8)+ROW('С закупкой'!$A$8),MATCH("Клиенту за ед.",'С закупкой'!$A$8:$Z$8,0))="","",INDEX('С закупкой'!$A:$Z,ROW()-ROW($A$8)+ROW('С закупкой'!$A$8),MATCH("Клиенту за ед.",'С закупкой'!$A$8:$Z$8,0)))</f>
        <v/>
      </c>
      <c r="J119" s="54">
        <f>IF(LEFT($C119,6)="Итого:",SUM(J$8:J118)-2*SUMIF($C$8:$C118,"Итого:*",J$8:J118),IF($C119="ИТОГО ПО ПРОЕКТУ",SUM(J$8:J118)-SUMIF($C$8:$C118,"Итого:*",J$8:J118),IF(INDEX('С закупкой'!$A:$Z,ROW()-ROW($A$8)+ROW('С закупкой'!$A$8),MATCH("Сумма клиенту",'С закупкой'!$A$8:$Z$8,0))="","",INDEX('С закупкой'!$A:$Z,ROW()-ROW($A$8)+ROW('С закупкой'!$A$8),MATCH("Сумма клиенту",'С закупкой'!$A$8:$Z$8,0)))))</f>
        <v/>
      </c>
      <c r="K119" s="50">
        <f>IF(INDEX('С закупкой'!$A:$Z,ROW()-ROW($A$8)+ROW('С закупкой'!$A$8),MATCH("Поставка",'С закупкой'!$A$8:$Z$8,0))="","",INDEX('С закупкой'!$A:$Z,ROW()-ROW($A$8)+ROW('С закупкой'!$A$8),MATCH("Поставка",'С закупкой'!$A$8:$Z$8,0)))</f>
        <v/>
      </c>
      <c r="L119" s="50">
        <f>IF(INDEX('С закупкой'!$A:$Z,ROW()-ROW($A$8)+ROW('С закупкой'!$A$8),MATCH("Примечание",'С закупкой'!$A$8:$Z$8,0))="","",INDEX('С закупкой'!$A:$Z,ROW()-ROW($A$8)+ROW('С закупкой'!$A$8),MATCH("Примечание",'С закупкой'!$A$8:$Z$8,0)))</f>
        <v/>
      </c>
    </row>
    <row r="120" ht="36" customHeight="1">
      <c r="A120" s="47">
        <f>IF(ISNA(MATCH("№",'С закупкой'!$A$8:$Z$8,0)),"!",IF(ISNUMBER(INDEX('С закупкой'!$A:$Z,ROW()-ROW($A$8)+ROW('С закупкой'!$A$8),MATCH("№",'С закупкой'!$A$8:$Z$8,0))),INDEX('С закупкой'!$A:$Z,ROW()-ROW($A$8)+ROW('С закупкой'!$A$8),MATCH("№",'С закупкой'!$A$8:$Z$8,0)),""))</f>
        <v/>
      </c>
      <c r="B120" s="48">
        <f>IF(ISBLANK(INDEX('С закупкой'!$A:$Z,ROW()-ROW($A$8)+ROW('С закупкой'!$A$8),MATCH("Фото",'С закупкой'!$A$8:$Z$8,0))),"",INDEX('С закупкой'!$A:$Z,ROW()-ROW($A$8)+ROW('С закупкой'!$A$8),MATCH("Фото",'С закупкой'!$A$8:$Z$8,0)))</f>
        <v/>
      </c>
      <c r="C120" s="49">
        <f>IF(INDEX('С закупкой'!$A:$Z,ROW()-ROW($A$8)+ROW('С закупкой'!$A$8),MATCH("Наименование",'С закупкой'!$A$8:$Z$8,0))&lt;&gt;"",INDEX('С закупкой'!$A:$Z,ROW()-ROW($A$8)+ROW('С закупкой'!$A$8),MATCH("Наименование",'С закупкой'!$A$8:$Z$8,0)),IF(ISTEXT(INDEX('С закупкой'!$A:$Z,ROW()-ROW($A$8)+ROW('С закупкой'!$A$8),MATCH("№",'С закупкой'!$A$8:$Z$8,0))),INDEX('С закупкой'!$A:$Z,ROW()-ROW($A$8)+ROW('С закупкой'!$A$8),MATCH("№",'С закупкой'!$A$8:$Z$8,0)),""))</f>
        <v/>
      </c>
      <c r="D120" s="49">
        <f>IF(INDEX('С закупкой'!$A:$Z,ROW()-ROW($A$8)+ROW('С закупкой'!$A$8),MATCH("Бренд",'С закупкой'!$A$8:$Z$8,0))="","",INDEX('С закупкой'!$A:$Z,ROW()-ROW($A$8)+ROW('С закупкой'!$A$8),MATCH("Бренд",'С закупкой'!$A$8:$Z$8,0)))</f>
        <v/>
      </c>
      <c r="E120" s="50">
        <f>IF(INDEX('С закупкой'!$A:$Z,ROW()-ROW($A$8)+ROW('С закупкой'!$A$8),MATCH("Артикул",'С закупкой'!$A$8:$Z$8,0))="","",INDEX('С закупкой'!$A:$Z,ROW()-ROW($A$8)+ROW('С закупкой'!$A$8),MATCH("Артикул",'С закупкой'!$A$8:$Z$8,0)))</f>
        <v/>
      </c>
      <c r="F120" s="49">
        <f>IF(INDEX('С закупкой'!$A:$Z,ROW()-ROW($A$8)+ROW('С закупкой'!$A$8),MATCH("Комната",'С закупкой'!$A$8:$Z$8,0))="","",INDEX('С закупкой'!$A:$Z,ROW()-ROW($A$8)+ROW('С закупкой'!$A$8),MATCH("Комната",'С закупкой'!$A$8:$Z$8,0)))</f>
        <v/>
      </c>
      <c r="G120" s="51">
        <f>IF(INDEX('С закупкой'!$A:$Z,ROW()-ROW($A$8)+ROW('С закупкой'!$A$8),MATCH("Кол-во",'С закупкой'!$A$8:$Z$8,0))="","",INDEX('С закупкой'!$A:$Z,ROW()-ROW($A$8)+ROW('С закупкой'!$A$8),MATCH("Кол-во",'С закупкой'!$A$8:$Z$8,0)))</f>
        <v/>
      </c>
      <c r="H120" s="52">
        <f>IF(INDEX('С закупкой'!$A:$Z,ROW()-ROW($A$8)+ROW('С закупкой'!$A$8),MATCH("Ед.",'С закупкой'!$A$8:$Z$8,0))="","",INDEX('С закупкой'!$A:$Z,ROW()-ROW($A$8)+ROW('С закупкой'!$A$8),MATCH("Ед.",'С закупкой'!$A$8:$Z$8,0)))</f>
        <v/>
      </c>
      <c r="I120" s="53">
        <f>IF(INDEX('С закупкой'!$A:$Z,ROW()-ROW($A$8)+ROW('С закупкой'!$A$8),MATCH("Клиенту за ед.",'С закупкой'!$A$8:$Z$8,0))="","",INDEX('С закупкой'!$A:$Z,ROW()-ROW($A$8)+ROW('С закупкой'!$A$8),MATCH("Клиенту за ед.",'С закупкой'!$A$8:$Z$8,0)))</f>
        <v/>
      </c>
      <c r="J120" s="54">
        <f>IF(LEFT($C120,6)="Итого:",SUM(J$8:J119)-2*SUMIF($C$8:$C119,"Итого:*",J$8:J119),IF($C120="ИТОГО ПО ПРОЕКТУ",SUM(J$8:J119)-SUMIF($C$8:$C119,"Итого:*",J$8:J119),IF(INDEX('С закупкой'!$A:$Z,ROW()-ROW($A$8)+ROW('С закупкой'!$A$8),MATCH("Сумма клиенту",'С закупкой'!$A$8:$Z$8,0))="","",INDEX('С закупкой'!$A:$Z,ROW()-ROW($A$8)+ROW('С закупкой'!$A$8),MATCH("Сумма клиенту",'С закупкой'!$A$8:$Z$8,0)))))</f>
        <v/>
      </c>
      <c r="K120" s="50">
        <f>IF(INDEX('С закупкой'!$A:$Z,ROW()-ROW($A$8)+ROW('С закупкой'!$A$8),MATCH("Поставка",'С закупкой'!$A$8:$Z$8,0))="","",INDEX('С закупкой'!$A:$Z,ROW()-ROW($A$8)+ROW('С закупкой'!$A$8),MATCH("Поставка",'С закупкой'!$A$8:$Z$8,0)))</f>
        <v/>
      </c>
      <c r="L120" s="50">
        <f>IF(INDEX('С закупкой'!$A:$Z,ROW()-ROW($A$8)+ROW('С закупкой'!$A$8),MATCH("Примечание",'С закупкой'!$A$8:$Z$8,0))="","",INDEX('С закупкой'!$A:$Z,ROW()-ROW($A$8)+ROW('С закупкой'!$A$8),MATCH("Примечание",'С закупкой'!$A$8:$Z$8,0)))</f>
        <v/>
      </c>
    </row>
    <row r="121" ht="36" customHeight="1">
      <c r="A121" s="47">
        <f>IF(ISNA(MATCH("№",'С закупкой'!$A$8:$Z$8,0)),"!",IF(ISNUMBER(INDEX('С закупкой'!$A:$Z,ROW()-ROW($A$8)+ROW('С закупкой'!$A$8),MATCH("№",'С закупкой'!$A$8:$Z$8,0))),INDEX('С закупкой'!$A:$Z,ROW()-ROW($A$8)+ROW('С закупкой'!$A$8),MATCH("№",'С закупкой'!$A$8:$Z$8,0)),""))</f>
        <v/>
      </c>
      <c r="B121" s="48">
        <f>IF(ISBLANK(INDEX('С закупкой'!$A:$Z,ROW()-ROW($A$8)+ROW('С закупкой'!$A$8),MATCH("Фото",'С закупкой'!$A$8:$Z$8,0))),"",INDEX('С закупкой'!$A:$Z,ROW()-ROW($A$8)+ROW('С закупкой'!$A$8),MATCH("Фото",'С закупкой'!$A$8:$Z$8,0)))</f>
        <v/>
      </c>
      <c r="C121" s="49">
        <f>IF(INDEX('С закупкой'!$A:$Z,ROW()-ROW($A$8)+ROW('С закупкой'!$A$8),MATCH("Наименование",'С закупкой'!$A$8:$Z$8,0))&lt;&gt;"",INDEX('С закупкой'!$A:$Z,ROW()-ROW($A$8)+ROW('С закупкой'!$A$8),MATCH("Наименование",'С закупкой'!$A$8:$Z$8,0)),IF(ISTEXT(INDEX('С закупкой'!$A:$Z,ROW()-ROW($A$8)+ROW('С закупкой'!$A$8),MATCH("№",'С закупкой'!$A$8:$Z$8,0))),INDEX('С закупкой'!$A:$Z,ROW()-ROW($A$8)+ROW('С закупкой'!$A$8),MATCH("№",'С закупкой'!$A$8:$Z$8,0)),""))</f>
        <v/>
      </c>
      <c r="D121" s="49">
        <f>IF(INDEX('С закупкой'!$A:$Z,ROW()-ROW($A$8)+ROW('С закупкой'!$A$8),MATCH("Бренд",'С закупкой'!$A$8:$Z$8,0))="","",INDEX('С закупкой'!$A:$Z,ROW()-ROW($A$8)+ROW('С закупкой'!$A$8),MATCH("Бренд",'С закупкой'!$A$8:$Z$8,0)))</f>
        <v/>
      </c>
      <c r="E121" s="50">
        <f>IF(INDEX('С закупкой'!$A:$Z,ROW()-ROW($A$8)+ROW('С закупкой'!$A$8),MATCH("Артикул",'С закупкой'!$A$8:$Z$8,0))="","",INDEX('С закупкой'!$A:$Z,ROW()-ROW($A$8)+ROW('С закупкой'!$A$8),MATCH("Артикул",'С закупкой'!$A$8:$Z$8,0)))</f>
        <v/>
      </c>
      <c r="F121" s="49">
        <f>IF(INDEX('С закупкой'!$A:$Z,ROW()-ROW($A$8)+ROW('С закупкой'!$A$8),MATCH("Комната",'С закупкой'!$A$8:$Z$8,0))="","",INDEX('С закупкой'!$A:$Z,ROW()-ROW($A$8)+ROW('С закупкой'!$A$8),MATCH("Комната",'С закупкой'!$A$8:$Z$8,0)))</f>
        <v/>
      </c>
      <c r="G121" s="51">
        <f>IF(INDEX('С закупкой'!$A:$Z,ROW()-ROW($A$8)+ROW('С закупкой'!$A$8),MATCH("Кол-во",'С закупкой'!$A$8:$Z$8,0))="","",INDEX('С закупкой'!$A:$Z,ROW()-ROW($A$8)+ROW('С закупкой'!$A$8),MATCH("Кол-во",'С закупкой'!$A$8:$Z$8,0)))</f>
        <v/>
      </c>
      <c r="H121" s="52">
        <f>IF(INDEX('С закупкой'!$A:$Z,ROW()-ROW($A$8)+ROW('С закупкой'!$A$8),MATCH("Ед.",'С закупкой'!$A$8:$Z$8,0))="","",INDEX('С закупкой'!$A:$Z,ROW()-ROW($A$8)+ROW('С закупкой'!$A$8),MATCH("Ед.",'С закупкой'!$A$8:$Z$8,0)))</f>
        <v/>
      </c>
      <c r="I121" s="53">
        <f>IF(INDEX('С закупкой'!$A:$Z,ROW()-ROW($A$8)+ROW('С закупкой'!$A$8),MATCH("Клиенту за ед.",'С закупкой'!$A$8:$Z$8,0))="","",INDEX('С закупкой'!$A:$Z,ROW()-ROW($A$8)+ROW('С закупкой'!$A$8),MATCH("Клиенту за ед.",'С закупкой'!$A$8:$Z$8,0)))</f>
        <v/>
      </c>
      <c r="J121" s="54">
        <f>IF(LEFT($C121,6)="Итого:",SUM(J$8:J120)-2*SUMIF($C$8:$C120,"Итого:*",J$8:J120),IF($C121="ИТОГО ПО ПРОЕКТУ",SUM(J$8:J120)-SUMIF($C$8:$C120,"Итого:*",J$8:J120),IF(INDEX('С закупкой'!$A:$Z,ROW()-ROW($A$8)+ROW('С закупкой'!$A$8),MATCH("Сумма клиенту",'С закупкой'!$A$8:$Z$8,0))="","",INDEX('С закупкой'!$A:$Z,ROW()-ROW($A$8)+ROW('С закупкой'!$A$8),MATCH("Сумма клиенту",'С закупкой'!$A$8:$Z$8,0)))))</f>
        <v/>
      </c>
      <c r="K121" s="50">
        <f>IF(INDEX('С закупкой'!$A:$Z,ROW()-ROW($A$8)+ROW('С закупкой'!$A$8),MATCH("Поставка",'С закупкой'!$A$8:$Z$8,0))="","",INDEX('С закупкой'!$A:$Z,ROW()-ROW($A$8)+ROW('С закупкой'!$A$8),MATCH("Поставка",'С закупкой'!$A$8:$Z$8,0)))</f>
        <v/>
      </c>
      <c r="L121" s="50">
        <f>IF(INDEX('С закупкой'!$A:$Z,ROW()-ROW($A$8)+ROW('С закупкой'!$A$8),MATCH("Примечание",'С закупкой'!$A$8:$Z$8,0))="","",INDEX('С закупкой'!$A:$Z,ROW()-ROW($A$8)+ROW('С закупкой'!$A$8),MATCH("Примечание",'С закупкой'!$A$8:$Z$8,0)))</f>
        <v/>
      </c>
    </row>
    <row r="122" ht="36" customHeight="1">
      <c r="A122" s="47">
        <f>IF(ISNA(MATCH("№",'С закупкой'!$A$8:$Z$8,0)),"!",IF(ISNUMBER(INDEX('С закупкой'!$A:$Z,ROW()-ROW($A$8)+ROW('С закупкой'!$A$8),MATCH("№",'С закупкой'!$A$8:$Z$8,0))),INDEX('С закупкой'!$A:$Z,ROW()-ROW($A$8)+ROW('С закупкой'!$A$8),MATCH("№",'С закупкой'!$A$8:$Z$8,0)),""))</f>
        <v/>
      </c>
      <c r="B122" s="48">
        <f>IF(ISBLANK(INDEX('С закупкой'!$A:$Z,ROW()-ROW($A$8)+ROW('С закупкой'!$A$8),MATCH("Фото",'С закупкой'!$A$8:$Z$8,0))),"",INDEX('С закупкой'!$A:$Z,ROW()-ROW($A$8)+ROW('С закупкой'!$A$8),MATCH("Фото",'С закупкой'!$A$8:$Z$8,0)))</f>
        <v/>
      </c>
      <c r="C122" s="49">
        <f>IF(INDEX('С закупкой'!$A:$Z,ROW()-ROW($A$8)+ROW('С закупкой'!$A$8),MATCH("Наименование",'С закупкой'!$A$8:$Z$8,0))&lt;&gt;"",INDEX('С закупкой'!$A:$Z,ROW()-ROW($A$8)+ROW('С закупкой'!$A$8),MATCH("Наименование",'С закупкой'!$A$8:$Z$8,0)),IF(ISTEXT(INDEX('С закупкой'!$A:$Z,ROW()-ROW($A$8)+ROW('С закупкой'!$A$8),MATCH("№",'С закупкой'!$A$8:$Z$8,0))),INDEX('С закупкой'!$A:$Z,ROW()-ROW($A$8)+ROW('С закупкой'!$A$8),MATCH("№",'С закупкой'!$A$8:$Z$8,0)),""))</f>
        <v/>
      </c>
      <c r="D122" s="49">
        <f>IF(INDEX('С закупкой'!$A:$Z,ROW()-ROW($A$8)+ROW('С закупкой'!$A$8),MATCH("Бренд",'С закупкой'!$A$8:$Z$8,0))="","",INDEX('С закупкой'!$A:$Z,ROW()-ROW($A$8)+ROW('С закупкой'!$A$8),MATCH("Бренд",'С закупкой'!$A$8:$Z$8,0)))</f>
        <v/>
      </c>
      <c r="E122" s="50">
        <f>IF(INDEX('С закупкой'!$A:$Z,ROW()-ROW($A$8)+ROW('С закупкой'!$A$8),MATCH("Артикул",'С закупкой'!$A$8:$Z$8,0))="","",INDEX('С закупкой'!$A:$Z,ROW()-ROW($A$8)+ROW('С закупкой'!$A$8),MATCH("Артикул",'С закупкой'!$A$8:$Z$8,0)))</f>
        <v/>
      </c>
      <c r="F122" s="49">
        <f>IF(INDEX('С закупкой'!$A:$Z,ROW()-ROW($A$8)+ROW('С закупкой'!$A$8),MATCH("Комната",'С закупкой'!$A$8:$Z$8,0))="","",INDEX('С закупкой'!$A:$Z,ROW()-ROW($A$8)+ROW('С закупкой'!$A$8),MATCH("Комната",'С закупкой'!$A$8:$Z$8,0)))</f>
        <v/>
      </c>
      <c r="G122" s="51">
        <f>IF(INDEX('С закупкой'!$A:$Z,ROW()-ROW($A$8)+ROW('С закупкой'!$A$8),MATCH("Кол-во",'С закупкой'!$A$8:$Z$8,0))="","",INDEX('С закупкой'!$A:$Z,ROW()-ROW($A$8)+ROW('С закупкой'!$A$8),MATCH("Кол-во",'С закупкой'!$A$8:$Z$8,0)))</f>
        <v/>
      </c>
      <c r="H122" s="52">
        <f>IF(INDEX('С закупкой'!$A:$Z,ROW()-ROW($A$8)+ROW('С закупкой'!$A$8),MATCH("Ед.",'С закупкой'!$A$8:$Z$8,0))="","",INDEX('С закупкой'!$A:$Z,ROW()-ROW($A$8)+ROW('С закупкой'!$A$8),MATCH("Ед.",'С закупкой'!$A$8:$Z$8,0)))</f>
        <v/>
      </c>
      <c r="I122" s="53">
        <f>IF(INDEX('С закупкой'!$A:$Z,ROW()-ROW($A$8)+ROW('С закупкой'!$A$8),MATCH("Клиенту за ед.",'С закупкой'!$A$8:$Z$8,0))="","",INDEX('С закупкой'!$A:$Z,ROW()-ROW($A$8)+ROW('С закупкой'!$A$8),MATCH("Клиенту за ед.",'С закупкой'!$A$8:$Z$8,0)))</f>
        <v/>
      </c>
      <c r="J122" s="54">
        <f>IF(LEFT($C122,6)="Итого:",SUM(J$8:J121)-2*SUMIF($C$8:$C121,"Итого:*",J$8:J121),IF($C122="ИТОГО ПО ПРОЕКТУ",SUM(J$8:J121)-SUMIF($C$8:$C121,"Итого:*",J$8:J121),IF(INDEX('С закупкой'!$A:$Z,ROW()-ROW($A$8)+ROW('С закупкой'!$A$8),MATCH("Сумма клиенту",'С закупкой'!$A$8:$Z$8,0))="","",INDEX('С закупкой'!$A:$Z,ROW()-ROW($A$8)+ROW('С закупкой'!$A$8),MATCH("Сумма клиенту",'С закупкой'!$A$8:$Z$8,0)))))</f>
        <v/>
      </c>
      <c r="K122" s="50">
        <f>IF(INDEX('С закупкой'!$A:$Z,ROW()-ROW($A$8)+ROW('С закупкой'!$A$8),MATCH("Поставка",'С закупкой'!$A$8:$Z$8,0))="","",INDEX('С закупкой'!$A:$Z,ROW()-ROW($A$8)+ROW('С закупкой'!$A$8),MATCH("Поставка",'С закупкой'!$A$8:$Z$8,0)))</f>
        <v/>
      </c>
      <c r="L122" s="50">
        <f>IF(INDEX('С закупкой'!$A:$Z,ROW()-ROW($A$8)+ROW('С закупкой'!$A$8),MATCH("Примечание",'С закупкой'!$A$8:$Z$8,0))="","",INDEX('С закупкой'!$A:$Z,ROW()-ROW($A$8)+ROW('С закупкой'!$A$8),MATCH("Примечание",'С закупкой'!$A$8:$Z$8,0)))</f>
        <v/>
      </c>
    </row>
    <row r="123" ht="36" customHeight="1">
      <c r="A123" s="47">
        <f>IF(ISNA(MATCH("№",'С закупкой'!$A$8:$Z$8,0)),"!",IF(ISNUMBER(INDEX('С закупкой'!$A:$Z,ROW()-ROW($A$8)+ROW('С закупкой'!$A$8),MATCH("№",'С закупкой'!$A$8:$Z$8,0))),INDEX('С закупкой'!$A:$Z,ROW()-ROW($A$8)+ROW('С закупкой'!$A$8),MATCH("№",'С закупкой'!$A$8:$Z$8,0)),""))</f>
        <v/>
      </c>
      <c r="B123" s="48">
        <f>IF(ISBLANK(INDEX('С закупкой'!$A:$Z,ROW()-ROW($A$8)+ROW('С закупкой'!$A$8),MATCH("Фото",'С закупкой'!$A$8:$Z$8,0))),"",INDEX('С закупкой'!$A:$Z,ROW()-ROW($A$8)+ROW('С закупкой'!$A$8),MATCH("Фото",'С закупкой'!$A$8:$Z$8,0)))</f>
        <v/>
      </c>
      <c r="C123" s="49">
        <f>IF(INDEX('С закупкой'!$A:$Z,ROW()-ROW($A$8)+ROW('С закупкой'!$A$8),MATCH("Наименование",'С закупкой'!$A$8:$Z$8,0))&lt;&gt;"",INDEX('С закупкой'!$A:$Z,ROW()-ROW($A$8)+ROW('С закупкой'!$A$8),MATCH("Наименование",'С закупкой'!$A$8:$Z$8,0)),IF(ISTEXT(INDEX('С закупкой'!$A:$Z,ROW()-ROW($A$8)+ROW('С закупкой'!$A$8),MATCH("№",'С закупкой'!$A$8:$Z$8,0))),INDEX('С закупкой'!$A:$Z,ROW()-ROW($A$8)+ROW('С закупкой'!$A$8),MATCH("№",'С закупкой'!$A$8:$Z$8,0)),""))</f>
        <v/>
      </c>
      <c r="D123" s="49">
        <f>IF(INDEX('С закупкой'!$A:$Z,ROW()-ROW($A$8)+ROW('С закупкой'!$A$8),MATCH("Бренд",'С закупкой'!$A$8:$Z$8,0))="","",INDEX('С закупкой'!$A:$Z,ROW()-ROW($A$8)+ROW('С закупкой'!$A$8),MATCH("Бренд",'С закупкой'!$A$8:$Z$8,0)))</f>
        <v/>
      </c>
      <c r="E123" s="50">
        <f>IF(INDEX('С закупкой'!$A:$Z,ROW()-ROW($A$8)+ROW('С закупкой'!$A$8),MATCH("Артикул",'С закупкой'!$A$8:$Z$8,0))="","",INDEX('С закупкой'!$A:$Z,ROW()-ROW($A$8)+ROW('С закупкой'!$A$8),MATCH("Артикул",'С закупкой'!$A$8:$Z$8,0)))</f>
        <v/>
      </c>
      <c r="F123" s="49">
        <f>IF(INDEX('С закупкой'!$A:$Z,ROW()-ROW($A$8)+ROW('С закупкой'!$A$8),MATCH("Комната",'С закупкой'!$A$8:$Z$8,0))="","",INDEX('С закупкой'!$A:$Z,ROW()-ROW($A$8)+ROW('С закупкой'!$A$8),MATCH("Комната",'С закупкой'!$A$8:$Z$8,0)))</f>
        <v/>
      </c>
      <c r="G123" s="51">
        <f>IF(INDEX('С закупкой'!$A:$Z,ROW()-ROW($A$8)+ROW('С закупкой'!$A$8),MATCH("Кол-во",'С закупкой'!$A$8:$Z$8,0))="","",INDEX('С закупкой'!$A:$Z,ROW()-ROW($A$8)+ROW('С закупкой'!$A$8),MATCH("Кол-во",'С закупкой'!$A$8:$Z$8,0)))</f>
        <v/>
      </c>
      <c r="H123" s="52">
        <f>IF(INDEX('С закупкой'!$A:$Z,ROW()-ROW($A$8)+ROW('С закупкой'!$A$8),MATCH("Ед.",'С закупкой'!$A$8:$Z$8,0))="","",INDEX('С закупкой'!$A:$Z,ROW()-ROW($A$8)+ROW('С закупкой'!$A$8),MATCH("Ед.",'С закупкой'!$A$8:$Z$8,0)))</f>
        <v/>
      </c>
      <c r="I123" s="53">
        <f>IF(INDEX('С закупкой'!$A:$Z,ROW()-ROW($A$8)+ROW('С закупкой'!$A$8),MATCH("Клиенту за ед.",'С закупкой'!$A$8:$Z$8,0))="","",INDEX('С закупкой'!$A:$Z,ROW()-ROW($A$8)+ROW('С закупкой'!$A$8),MATCH("Клиенту за ед.",'С закупкой'!$A$8:$Z$8,0)))</f>
        <v/>
      </c>
      <c r="J123" s="54">
        <f>IF(LEFT($C123,6)="Итого:",SUM(J$8:J122)-2*SUMIF($C$8:$C122,"Итого:*",J$8:J122),IF($C123="ИТОГО ПО ПРОЕКТУ",SUM(J$8:J122)-SUMIF($C$8:$C122,"Итого:*",J$8:J122),IF(INDEX('С закупкой'!$A:$Z,ROW()-ROW($A$8)+ROW('С закупкой'!$A$8),MATCH("Сумма клиенту",'С закупкой'!$A$8:$Z$8,0))="","",INDEX('С закупкой'!$A:$Z,ROW()-ROW($A$8)+ROW('С закупкой'!$A$8),MATCH("Сумма клиенту",'С закупкой'!$A$8:$Z$8,0)))))</f>
        <v/>
      </c>
      <c r="K123" s="50">
        <f>IF(INDEX('С закупкой'!$A:$Z,ROW()-ROW($A$8)+ROW('С закупкой'!$A$8),MATCH("Поставка",'С закупкой'!$A$8:$Z$8,0))="","",INDEX('С закупкой'!$A:$Z,ROW()-ROW($A$8)+ROW('С закупкой'!$A$8),MATCH("Поставка",'С закупкой'!$A$8:$Z$8,0)))</f>
        <v/>
      </c>
      <c r="L123" s="50">
        <f>IF(INDEX('С закупкой'!$A:$Z,ROW()-ROW($A$8)+ROW('С закупкой'!$A$8),MATCH("Примечание",'С закупкой'!$A$8:$Z$8,0))="","",INDEX('С закупкой'!$A:$Z,ROW()-ROW($A$8)+ROW('С закупкой'!$A$8),MATCH("Примечание",'С закупкой'!$A$8:$Z$8,0)))</f>
        <v/>
      </c>
    </row>
    <row r="124" ht="36" customHeight="1">
      <c r="A124" s="47">
        <f>IF(ISNA(MATCH("№",'С закупкой'!$A$8:$Z$8,0)),"!",IF(ISNUMBER(INDEX('С закупкой'!$A:$Z,ROW()-ROW($A$8)+ROW('С закупкой'!$A$8),MATCH("№",'С закупкой'!$A$8:$Z$8,0))),INDEX('С закупкой'!$A:$Z,ROW()-ROW($A$8)+ROW('С закупкой'!$A$8),MATCH("№",'С закупкой'!$A$8:$Z$8,0)),""))</f>
        <v/>
      </c>
      <c r="B124" s="48">
        <f>IF(ISBLANK(INDEX('С закупкой'!$A:$Z,ROW()-ROW($A$8)+ROW('С закупкой'!$A$8),MATCH("Фото",'С закупкой'!$A$8:$Z$8,0))),"",INDEX('С закупкой'!$A:$Z,ROW()-ROW($A$8)+ROW('С закупкой'!$A$8),MATCH("Фото",'С закупкой'!$A$8:$Z$8,0)))</f>
        <v/>
      </c>
      <c r="C124" s="49">
        <f>IF(INDEX('С закупкой'!$A:$Z,ROW()-ROW($A$8)+ROW('С закупкой'!$A$8),MATCH("Наименование",'С закупкой'!$A$8:$Z$8,0))&lt;&gt;"",INDEX('С закупкой'!$A:$Z,ROW()-ROW($A$8)+ROW('С закупкой'!$A$8),MATCH("Наименование",'С закупкой'!$A$8:$Z$8,0)),IF(ISTEXT(INDEX('С закупкой'!$A:$Z,ROW()-ROW($A$8)+ROW('С закупкой'!$A$8),MATCH("№",'С закупкой'!$A$8:$Z$8,0))),INDEX('С закупкой'!$A:$Z,ROW()-ROW($A$8)+ROW('С закупкой'!$A$8),MATCH("№",'С закупкой'!$A$8:$Z$8,0)),""))</f>
        <v/>
      </c>
      <c r="D124" s="49">
        <f>IF(INDEX('С закупкой'!$A:$Z,ROW()-ROW($A$8)+ROW('С закупкой'!$A$8),MATCH("Бренд",'С закупкой'!$A$8:$Z$8,0))="","",INDEX('С закупкой'!$A:$Z,ROW()-ROW($A$8)+ROW('С закупкой'!$A$8),MATCH("Бренд",'С закупкой'!$A$8:$Z$8,0)))</f>
        <v/>
      </c>
      <c r="E124" s="50">
        <f>IF(INDEX('С закупкой'!$A:$Z,ROW()-ROW($A$8)+ROW('С закупкой'!$A$8),MATCH("Артикул",'С закупкой'!$A$8:$Z$8,0))="","",INDEX('С закупкой'!$A:$Z,ROW()-ROW($A$8)+ROW('С закупкой'!$A$8),MATCH("Артикул",'С закупкой'!$A$8:$Z$8,0)))</f>
        <v/>
      </c>
      <c r="F124" s="49">
        <f>IF(INDEX('С закупкой'!$A:$Z,ROW()-ROW($A$8)+ROW('С закупкой'!$A$8),MATCH("Комната",'С закупкой'!$A$8:$Z$8,0))="","",INDEX('С закупкой'!$A:$Z,ROW()-ROW($A$8)+ROW('С закупкой'!$A$8),MATCH("Комната",'С закупкой'!$A$8:$Z$8,0)))</f>
        <v/>
      </c>
      <c r="G124" s="51">
        <f>IF(INDEX('С закупкой'!$A:$Z,ROW()-ROW($A$8)+ROW('С закупкой'!$A$8),MATCH("Кол-во",'С закупкой'!$A$8:$Z$8,0))="","",INDEX('С закупкой'!$A:$Z,ROW()-ROW($A$8)+ROW('С закупкой'!$A$8),MATCH("Кол-во",'С закупкой'!$A$8:$Z$8,0)))</f>
        <v/>
      </c>
      <c r="H124" s="52">
        <f>IF(INDEX('С закупкой'!$A:$Z,ROW()-ROW($A$8)+ROW('С закупкой'!$A$8),MATCH("Ед.",'С закупкой'!$A$8:$Z$8,0))="","",INDEX('С закупкой'!$A:$Z,ROW()-ROW($A$8)+ROW('С закупкой'!$A$8),MATCH("Ед.",'С закупкой'!$A$8:$Z$8,0)))</f>
        <v/>
      </c>
      <c r="I124" s="53">
        <f>IF(INDEX('С закупкой'!$A:$Z,ROW()-ROW($A$8)+ROW('С закупкой'!$A$8),MATCH("Клиенту за ед.",'С закупкой'!$A$8:$Z$8,0))="","",INDEX('С закупкой'!$A:$Z,ROW()-ROW($A$8)+ROW('С закупкой'!$A$8),MATCH("Клиенту за ед.",'С закупкой'!$A$8:$Z$8,0)))</f>
        <v/>
      </c>
      <c r="J124" s="54">
        <f>IF(LEFT($C124,6)="Итого:",SUM(J$8:J123)-2*SUMIF($C$8:$C123,"Итого:*",J$8:J123),IF($C124="ИТОГО ПО ПРОЕКТУ",SUM(J$8:J123)-SUMIF($C$8:$C123,"Итого:*",J$8:J123),IF(INDEX('С закупкой'!$A:$Z,ROW()-ROW($A$8)+ROW('С закупкой'!$A$8),MATCH("Сумма клиенту",'С закупкой'!$A$8:$Z$8,0))="","",INDEX('С закупкой'!$A:$Z,ROW()-ROW($A$8)+ROW('С закупкой'!$A$8),MATCH("Сумма клиенту",'С закупкой'!$A$8:$Z$8,0)))))</f>
        <v/>
      </c>
      <c r="K124" s="50">
        <f>IF(INDEX('С закупкой'!$A:$Z,ROW()-ROW($A$8)+ROW('С закупкой'!$A$8),MATCH("Поставка",'С закупкой'!$A$8:$Z$8,0))="","",INDEX('С закупкой'!$A:$Z,ROW()-ROW($A$8)+ROW('С закупкой'!$A$8),MATCH("Поставка",'С закупкой'!$A$8:$Z$8,0)))</f>
        <v/>
      </c>
      <c r="L124" s="50">
        <f>IF(INDEX('С закупкой'!$A:$Z,ROW()-ROW($A$8)+ROW('С закупкой'!$A$8),MATCH("Примечание",'С закупкой'!$A$8:$Z$8,0))="","",INDEX('С закупкой'!$A:$Z,ROW()-ROW($A$8)+ROW('С закупкой'!$A$8),MATCH("Примечание",'С закупкой'!$A$8:$Z$8,0)))</f>
        <v/>
      </c>
    </row>
    <row r="125" ht="36" customHeight="1">
      <c r="A125" s="47">
        <f>IF(ISNA(MATCH("№",'С закупкой'!$A$8:$Z$8,0)),"!",IF(ISNUMBER(INDEX('С закупкой'!$A:$Z,ROW()-ROW($A$8)+ROW('С закупкой'!$A$8),MATCH("№",'С закупкой'!$A$8:$Z$8,0))),INDEX('С закупкой'!$A:$Z,ROW()-ROW($A$8)+ROW('С закупкой'!$A$8),MATCH("№",'С закупкой'!$A$8:$Z$8,0)),""))</f>
        <v/>
      </c>
      <c r="B125" s="48">
        <f>IF(ISBLANK(INDEX('С закупкой'!$A:$Z,ROW()-ROW($A$8)+ROW('С закупкой'!$A$8),MATCH("Фото",'С закупкой'!$A$8:$Z$8,0))),"",INDEX('С закупкой'!$A:$Z,ROW()-ROW($A$8)+ROW('С закупкой'!$A$8),MATCH("Фото",'С закупкой'!$A$8:$Z$8,0)))</f>
        <v/>
      </c>
      <c r="C125" s="49">
        <f>IF(INDEX('С закупкой'!$A:$Z,ROW()-ROW($A$8)+ROW('С закупкой'!$A$8),MATCH("Наименование",'С закупкой'!$A$8:$Z$8,0))&lt;&gt;"",INDEX('С закупкой'!$A:$Z,ROW()-ROW($A$8)+ROW('С закупкой'!$A$8),MATCH("Наименование",'С закупкой'!$A$8:$Z$8,0)),IF(ISTEXT(INDEX('С закупкой'!$A:$Z,ROW()-ROW($A$8)+ROW('С закупкой'!$A$8),MATCH("№",'С закупкой'!$A$8:$Z$8,0))),INDEX('С закупкой'!$A:$Z,ROW()-ROW($A$8)+ROW('С закупкой'!$A$8),MATCH("№",'С закупкой'!$A$8:$Z$8,0)),""))</f>
        <v/>
      </c>
      <c r="D125" s="49">
        <f>IF(INDEX('С закупкой'!$A:$Z,ROW()-ROW($A$8)+ROW('С закупкой'!$A$8),MATCH("Бренд",'С закупкой'!$A$8:$Z$8,0))="","",INDEX('С закупкой'!$A:$Z,ROW()-ROW($A$8)+ROW('С закупкой'!$A$8),MATCH("Бренд",'С закупкой'!$A$8:$Z$8,0)))</f>
        <v/>
      </c>
      <c r="E125" s="50">
        <f>IF(INDEX('С закупкой'!$A:$Z,ROW()-ROW($A$8)+ROW('С закупкой'!$A$8),MATCH("Артикул",'С закупкой'!$A$8:$Z$8,0))="","",INDEX('С закупкой'!$A:$Z,ROW()-ROW($A$8)+ROW('С закупкой'!$A$8),MATCH("Артикул",'С закупкой'!$A$8:$Z$8,0)))</f>
        <v/>
      </c>
      <c r="F125" s="49">
        <f>IF(INDEX('С закупкой'!$A:$Z,ROW()-ROW($A$8)+ROW('С закупкой'!$A$8),MATCH("Комната",'С закупкой'!$A$8:$Z$8,0))="","",INDEX('С закупкой'!$A:$Z,ROW()-ROW($A$8)+ROW('С закупкой'!$A$8),MATCH("Комната",'С закупкой'!$A$8:$Z$8,0)))</f>
        <v/>
      </c>
      <c r="G125" s="51">
        <f>IF(INDEX('С закупкой'!$A:$Z,ROW()-ROW($A$8)+ROW('С закупкой'!$A$8),MATCH("Кол-во",'С закупкой'!$A$8:$Z$8,0))="","",INDEX('С закупкой'!$A:$Z,ROW()-ROW($A$8)+ROW('С закупкой'!$A$8),MATCH("Кол-во",'С закупкой'!$A$8:$Z$8,0)))</f>
        <v/>
      </c>
      <c r="H125" s="52">
        <f>IF(INDEX('С закупкой'!$A:$Z,ROW()-ROW($A$8)+ROW('С закупкой'!$A$8),MATCH("Ед.",'С закупкой'!$A$8:$Z$8,0))="","",INDEX('С закупкой'!$A:$Z,ROW()-ROW($A$8)+ROW('С закупкой'!$A$8),MATCH("Ед.",'С закупкой'!$A$8:$Z$8,0)))</f>
        <v/>
      </c>
      <c r="I125" s="53">
        <f>IF(INDEX('С закупкой'!$A:$Z,ROW()-ROW($A$8)+ROW('С закупкой'!$A$8),MATCH("Клиенту за ед.",'С закупкой'!$A$8:$Z$8,0))="","",INDEX('С закупкой'!$A:$Z,ROW()-ROW($A$8)+ROW('С закупкой'!$A$8),MATCH("Клиенту за ед.",'С закупкой'!$A$8:$Z$8,0)))</f>
        <v/>
      </c>
      <c r="J125" s="54">
        <f>IF(LEFT($C125,6)="Итого:",SUM(J$8:J124)-2*SUMIF($C$8:$C124,"Итого:*",J$8:J124),IF($C125="ИТОГО ПО ПРОЕКТУ",SUM(J$8:J124)-SUMIF($C$8:$C124,"Итого:*",J$8:J124),IF(INDEX('С закупкой'!$A:$Z,ROW()-ROW($A$8)+ROW('С закупкой'!$A$8),MATCH("Сумма клиенту",'С закупкой'!$A$8:$Z$8,0))="","",INDEX('С закупкой'!$A:$Z,ROW()-ROW($A$8)+ROW('С закупкой'!$A$8),MATCH("Сумма клиенту",'С закупкой'!$A$8:$Z$8,0)))))</f>
        <v/>
      </c>
      <c r="K125" s="50">
        <f>IF(INDEX('С закупкой'!$A:$Z,ROW()-ROW($A$8)+ROW('С закупкой'!$A$8),MATCH("Поставка",'С закупкой'!$A$8:$Z$8,0))="","",INDEX('С закупкой'!$A:$Z,ROW()-ROW($A$8)+ROW('С закупкой'!$A$8),MATCH("Поставка",'С закупкой'!$A$8:$Z$8,0)))</f>
        <v/>
      </c>
      <c r="L125" s="50">
        <f>IF(INDEX('С закупкой'!$A:$Z,ROW()-ROW($A$8)+ROW('С закупкой'!$A$8),MATCH("Примечание",'С закупкой'!$A$8:$Z$8,0))="","",INDEX('С закупкой'!$A:$Z,ROW()-ROW($A$8)+ROW('С закупкой'!$A$8),MATCH("Примечание",'С закупкой'!$A$8:$Z$8,0)))</f>
        <v/>
      </c>
    </row>
    <row r="126" ht="36" customHeight="1">
      <c r="A126" s="47">
        <f>IF(ISNA(MATCH("№",'С закупкой'!$A$8:$Z$8,0)),"!",IF(ISNUMBER(INDEX('С закупкой'!$A:$Z,ROW()-ROW($A$8)+ROW('С закупкой'!$A$8),MATCH("№",'С закупкой'!$A$8:$Z$8,0))),INDEX('С закупкой'!$A:$Z,ROW()-ROW($A$8)+ROW('С закупкой'!$A$8),MATCH("№",'С закупкой'!$A$8:$Z$8,0)),""))</f>
        <v/>
      </c>
      <c r="B126" s="48">
        <f>IF(ISBLANK(INDEX('С закупкой'!$A:$Z,ROW()-ROW($A$8)+ROW('С закупкой'!$A$8),MATCH("Фото",'С закупкой'!$A$8:$Z$8,0))),"",INDEX('С закупкой'!$A:$Z,ROW()-ROW($A$8)+ROW('С закупкой'!$A$8),MATCH("Фото",'С закупкой'!$A$8:$Z$8,0)))</f>
        <v/>
      </c>
      <c r="C126" s="49">
        <f>IF(INDEX('С закупкой'!$A:$Z,ROW()-ROW($A$8)+ROW('С закупкой'!$A$8),MATCH("Наименование",'С закупкой'!$A$8:$Z$8,0))&lt;&gt;"",INDEX('С закупкой'!$A:$Z,ROW()-ROW($A$8)+ROW('С закупкой'!$A$8),MATCH("Наименование",'С закупкой'!$A$8:$Z$8,0)),IF(ISTEXT(INDEX('С закупкой'!$A:$Z,ROW()-ROW($A$8)+ROW('С закупкой'!$A$8),MATCH("№",'С закупкой'!$A$8:$Z$8,0))),INDEX('С закупкой'!$A:$Z,ROW()-ROW($A$8)+ROW('С закупкой'!$A$8),MATCH("№",'С закупкой'!$A$8:$Z$8,0)),""))</f>
        <v/>
      </c>
      <c r="D126" s="49">
        <f>IF(INDEX('С закупкой'!$A:$Z,ROW()-ROW($A$8)+ROW('С закупкой'!$A$8),MATCH("Бренд",'С закупкой'!$A$8:$Z$8,0))="","",INDEX('С закупкой'!$A:$Z,ROW()-ROW($A$8)+ROW('С закупкой'!$A$8),MATCH("Бренд",'С закупкой'!$A$8:$Z$8,0)))</f>
        <v/>
      </c>
      <c r="E126" s="50">
        <f>IF(INDEX('С закупкой'!$A:$Z,ROW()-ROW($A$8)+ROW('С закупкой'!$A$8),MATCH("Артикул",'С закупкой'!$A$8:$Z$8,0))="","",INDEX('С закупкой'!$A:$Z,ROW()-ROW($A$8)+ROW('С закупкой'!$A$8),MATCH("Артикул",'С закупкой'!$A$8:$Z$8,0)))</f>
        <v/>
      </c>
      <c r="F126" s="49">
        <f>IF(INDEX('С закупкой'!$A:$Z,ROW()-ROW($A$8)+ROW('С закупкой'!$A$8),MATCH("Комната",'С закупкой'!$A$8:$Z$8,0))="","",INDEX('С закупкой'!$A:$Z,ROW()-ROW($A$8)+ROW('С закупкой'!$A$8),MATCH("Комната",'С закупкой'!$A$8:$Z$8,0)))</f>
        <v/>
      </c>
      <c r="G126" s="51">
        <f>IF(INDEX('С закупкой'!$A:$Z,ROW()-ROW($A$8)+ROW('С закупкой'!$A$8),MATCH("Кол-во",'С закупкой'!$A$8:$Z$8,0))="","",INDEX('С закупкой'!$A:$Z,ROW()-ROW($A$8)+ROW('С закупкой'!$A$8),MATCH("Кол-во",'С закупкой'!$A$8:$Z$8,0)))</f>
        <v/>
      </c>
      <c r="H126" s="52">
        <f>IF(INDEX('С закупкой'!$A:$Z,ROW()-ROW($A$8)+ROW('С закупкой'!$A$8),MATCH("Ед.",'С закупкой'!$A$8:$Z$8,0))="","",INDEX('С закупкой'!$A:$Z,ROW()-ROW($A$8)+ROW('С закупкой'!$A$8),MATCH("Ед.",'С закупкой'!$A$8:$Z$8,0)))</f>
        <v/>
      </c>
      <c r="I126" s="53">
        <f>IF(INDEX('С закупкой'!$A:$Z,ROW()-ROW($A$8)+ROW('С закупкой'!$A$8),MATCH("Клиенту за ед.",'С закупкой'!$A$8:$Z$8,0))="","",INDEX('С закупкой'!$A:$Z,ROW()-ROW($A$8)+ROW('С закупкой'!$A$8),MATCH("Клиенту за ед.",'С закупкой'!$A$8:$Z$8,0)))</f>
        <v/>
      </c>
      <c r="J126" s="54">
        <f>IF(LEFT($C126,6)="Итого:",SUM(J$8:J125)-2*SUMIF($C$8:$C125,"Итого:*",J$8:J125),IF($C126="ИТОГО ПО ПРОЕКТУ",SUM(J$8:J125)-SUMIF($C$8:$C125,"Итого:*",J$8:J125),IF(INDEX('С закупкой'!$A:$Z,ROW()-ROW($A$8)+ROW('С закупкой'!$A$8),MATCH("Сумма клиенту",'С закупкой'!$A$8:$Z$8,0))="","",INDEX('С закупкой'!$A:$Z,ROW()-ROW($A$8)+ROW('С закупкой'!$A$8),MATCH("Сумма клиенту",'С закупкой'!$A$8:$Z$8,0)))))</f>
        <v/>
      </c>
      <c r="K126" s="50">
        <f>IF(INDEX('С закупкой'!$A:$Z,ROW()-ROW($A$8)+ROW('С закупкой'!$A$8),MATCH("Поставка",'С закупкой'!$A$8:$Z$8,0))="","",INDEX('С закупкой'!$A:$Z,ROW()-ROW($A$8)+ROW('С закупкой'!$A$8),MATCH("Поставка",'С закупкой'!$A$8:$Z$8,0)))</f>
        <v/>
      </c>
      <c r="L126" s="50">
        <f>IF(INDEX('С закупкой'!$A:$Z,ROW()-ROW($A$8)+ROW('С закупкой'!$A$8),MATCH("Примечание",'С закупкой'!$A$8:$Z$8,0))="","",INDEX('С закупкой'!$A:$Z,ROW()-ROW($A$8)+ROW('С закупкой'!$A$8),MATCH("Примечание",'С закупкой'!$A$8:$Z$8,0)))</f>
        <v/>
      </c>
    </row>
    <row r="127" ht="36" customHeight="1">
      <c r="A127" s="47">
        <f>IF(ISNA(MATCH("№",'С закупкой'!$A$8:$Z$8,0)),"!",IF(ISNUMBER(INDEX('С закупкой'!$A:$Z,ROW()-ROW($A$8)+ROW('С закупкой'!$A$8),MATCH("№",'С закупкой'!$A$8:$Z$8,0))),INDEX('С закупкой'!$A:$Z,ROW()-ROW($A$8)+ROW('С закупкой'!$A$8),MATCH("№",'С закупкой'!$A$8:$Z$8,0)),""))</f>
        <v/>
      </c>
      <c r="B127" s="48">
        <f>IF(ISBLANK(INDEX('С закупкой'!$A:$Z,ROW()-ROW($A$8)+ROW('С закупкой'!$A$8),MATCH("Фото",'С закупкой'!$A$8:$Z$8,0))),"",INDEX('С закупкой'!$A:$Z,ROW()-ROW($A$8)+ROW('С закупкой'!$A$8),MATCH("Фото",'С закупкой'!$A$8:$Z$8,0)))</f>
        <v/>
      </c>
      <c r="C127" s="49">
        <f>IF(INDEX('С закупкой'!$A:$Z,ROW()-ROW($A$8)+ROW('С закупкой'!$A$8),MATCH("Наименование",'С закупкой'!$A$8:$Z$8,0))&lt;&gt;"",INDEX('С закупкой'!$A:$Z,ROW()-ROW($A$8)+ROW('С закупкой'!$A$8),MATCH("Наименование",'С закупкой'!$A$8:$Z$8,0)),IF(ISTEXT(INDEX('С закупкой'!$A:$Z,ROW()-ROW($A$8)+ROW('С закупкой'!$A$8),MATCH("№",'С закупкой'!$A$8:$Z$8,0))),INDEX('С закупкой'!$A:$Z,ROW()-ROW($A$8)+ROW('С закупкой'!$A$8),MATCH("№",'С закупкой'!$A$8:$Z$8,0)),""))</f>
        <v/>
      </c>
      <c r="D127" s="49">
        <f>IF(INDEX('С закупкой'!$A:$Z,ROW()-ROW($A$8)+ROW('С закупкой'!$A$8),MATCH("Бренд",'С закупкой'!$A$8:$Z$8,0))="","",INDEX('С закупкой'!$A:$Z,ROW()-ROW($A$8)+ROW('С закупкой'!$A$8),MATCH("Бренд",'С закупкой'!$A$8:$Z$8,0)))</f>
        <v/>
      </c>
      <c r="E127" s="50">
        <f>IF(INDEX('С закупкой'!$A:$Z,ROW()-ROW($A$8)+ROW('С закупкой'!$A$8),MATCH("Артикул",'С закупкой'!$A$8:$Z$8,0))="","",INDEX('С закупкой'!$A:$Z,ROW()-ROW($A$8)+ROW('С закупкой'!$A$8),MATCH("Артикул",'С закупкой'!$A$8:$Z$8,0)))</f>
        <v/>
      </c>
      <c r="F127" s="49">
        <f>IF(INDEX('С закупкой'!$A:$Z,ROW()-ROW($A$8)+ROW('С закупкой'!$A$8),MATCH("Комната",'С закупкой'!$A$8:$Z$8,0))="","",INDEX('С закупкой'!$A:$Z,ROW()-ROW($A$8)+ROW('С закупкой'!$A$8),MATCH("Комната",'С закупкой'!$A$8:$Z$8,0)))</f>
        <v/>
      </c>
      <c r="G127" s="51">
        <f>IF(INDEX('С закупкой'!$A:$Z,ROW()-ROW($A$8)+ROW('С закупкой'!$A$8),MATCH("Кол-во",'С закупкой'!$A$8:$Z$8,0))="","",INDEX('С закупкой'!$A:$Z,ROW()-ROW($A$8)+ROW('С закупкой'!$A$8),MATCH("Кол-во",'С закупкой'!$A$8:$Z$8,0)))</f>
        <v/>
      </c>
      <c r="H127" s="52">
        <f>IF(INDEX('С закупкой'!$A:$Z,ROW()-ROW($A$8)+ROW('С закупкой'!$A$8),MATCH("Ед.",'С закупкой'!$A$8:$Z$8,0))="","",INDEX('С закупкой'!$A:$Z,ROW()-ROW($A$8)+ROW('С закупкой'!$A$8),MATCH("Ед.",'С закупкой'!$A$8:$Z$8,0)))</f>
        <v/>
      </c>
      <c r="I127" s="53">
        <f>IF(INDEX('С закупкой'!$A:$Z,ROW()-ROW($A$8)+ROW('С закупкой'!$A$8),MATCH("Клиенту за ед.",'С закупкой'!$A$8:$Z$8,0))="","",INDEX('С закупкой'!$A:$Z,ROW()-ROW($A$8)+ROW('С закупкой'!$A$8),MATCH("Клиенту за ед.",'С закупкой'!$A$8:$Z$8,0)))</f>
        <v/>
      </c>
      <c r="J127" s="54">
        <f>IF(LEFT($C127,6)="Итого:",SUM(J$8:J126)-2*SUMIF($C$8:$C126,"Итого:*",J$8:J126),IF($C127="ИТОГО ПО ПРОЕКТУ",SUM(J$8:J126)-SUMIF($C$8:$C126,"Итого:*",J$8:J126),IF(INDEX('С закупкой'!$A:$Z,ROW()-ROW($A$8)+ROW('С закупкой'!$A$8),MATCH("Сумма клиенту",'С закупкой'!$A$8:$Z$8,0))="","",INDEX('С закупкой'!$A:$Z,ROW()-ROW($A$8)+ROW('С закупкой'!$A$8),MATCH("Сумма клиенту",'С закупкой'!$A$8:$Z$8,0)))))</f>
        <v/>
      </c>
      <c r="K127" s="50">
        <f>IF(INDEX('С закупкой'!$A:$Z,ROW()-ROW($A$8)+ROW('С закупкой'!$A$8),MATCH("Поставка",'С закупкой'!$A$8:$Z$8,0))="","",INDEX('С закупкой'!$A:$Z,ROW()-ROW($A$8)+ROW('С закупкой'!$A$8),MATCH("Поставка",'С закупкой'!$A$8:$Z$8,0)))</f>
        <v/>
      </c>
      <c r="L127" s="50">
        <f>IF(INDEX('С закупкой'!$A:$Z,ROW()-ROW($A$8)+ROW('С закупкой'!$A$8),MATCH("Примечание",'С закупкой'!$A$8:$Z$8,0))="","",INDEX('С закупкой'!$A:$Z,ROW()-ROW($A$8)+ROW('С закупкой'!$A$8),MATCH("Примечание",'С закупкой'!$A$8:$Z$8,0)))</f>
        <v/>
      </c>
    </row>
    <row r="128" ht="36" customHeight="1">
      <c r="A128" s="47">
        <f>IF(ISNA(MATCH("№",'С закупкой'!$A$8:$Z$8,0)),"!",IF(ISNUMBER(INDEX('С закупкой'!$A:$Z,ROW()-ROW($A$8)+ROW('С закупкой'!$A$8),MATCH("№",'С закупкой'!$A$8:$Z$8,0))),INDEX('С закупкой'!$A:$Z,ROW()-ROW($A$8)+ROW('С закупкой'!$A$8),MATCH("№",'С закупкой'!$A$8:$Z$8,0)),""))</f>
        <v/>
      </c>
      <c r="B128" s="48">
        <f>IF(ISBLANK(INDEX('С закупкой'!$A:$Z,ROW()-ROW($A$8)+ROW('С закупкой'!$A$8),MATCH("Фото",'С закупкой'!$A$8:$Z$8,0))),"",INDEX('С закупкой'!$A:$Z,ROW()-ROW($A$8)+ROW('С закупкой'!$A$8),MATCH("Фото",'С закупкой'!$A$8:$Z$8,0)))</f>
        <v/>
      </c>
      <c r="C128" s="49">
        <f>IF(INDEX('С закупкой'!$A:$Z,ROW()-ROW($A$8)+ROW('С закупкой'!$A$8),MATCH("Наименование",'С закупкой'!$A$8:$Z$8,0))&lt;&gt;"",INDEX('С закупкой'!$A:$Z,ROW()-ROW($A$8)+ROW('С закупкой'!$A$8),MATCH("Наименование",'С закупкой'!$A$8:$Z$8,0)),IF(ISTEXT(INDEX('С закупкой'!$A:$Z,ROW()-ROW($A$8)+ROW('С закупкой'!$A$8),MATCH("№",'С закупкой'!$A$8:$Z$8,0))),INDEX('С закупкой'!$A:$Z,ROW()-ROW($A$8)+ROW('С закупкой'!$A$8),MATCH("№",'С закупкой'!$A$8:$Z$8,0)),""))</f>
        <v/>
      </c>
      <c r="D128" s="49">
        <f>IF(INDEX('С закупкой'!$A:$Z,ROW()-ROW($A$8)+ROW('С закупкой'!$A$8),MATCH("Бренд",'С закупкой'!$A$8:$Z$8,0))="","",INDEX('С закупкой'!$A:$Z,ROW()-ROW($A$8)+ROW('С закупкой'!$A$8),MATCH("Бренд",'С закупкой'!$A$8:$Z$8,0)))</f>
        <v/>
      </c>
      <c r="E128" s="50">
        <f>IF(INDEX('С закупкой'!$A:$Z,ROW()-ROW($A$8)+ROW('С закупкой'!$A$8),MATCH("Артикул",'С закупкой'!$A$8:$Z$8,0))="","",INDEX('С закупкой'!$A:$Z,ROW()-ROW($A$8)+ROW('С закупкой'!$A$8),MATCH("Артикул",'С закупкой'!$A$8:$Z$8,0)))</f>
        <v/>
      </c>
      <c r="F128" s="49">
        <f>IF(INDEX('С закупкой'!$A:$Z,ROW()-ROW($A$8)+ROW('С закупкой'!$A$8),MATCH("Комната",'С закупкой'!$A$8:$Z$8,0))="","",INDEX('С закупкой'!$A:$Z,ROW()-ROW($A$8)+ROW('С закупкой'!$A$8),MATCH("Комната",'С закупкой'!$A$8:$Z$8,0)))</f>
        <v/>
      </c>
      <c r="G128" s="51">
        <f>IF(INDEX('С закупкой'!$A:$Z,ROW()-ROW($A$8)+ROW('С закупкой'!$A$8),MATCH("Кол-во",'С закупкой'!$A$8:$Z$8,0))="","",INDEX('С закупкой'!$A:$Z,ROW()-ROW($A$8)+ROW('С закупкой'!$A$8),MATCH("Кол-во",'С закупкой'!$A$8:$Z$8,0)))</f>
        <v/>
      </c>
      <c r="H128" s="52">
        <f>IF(INDEX('С закупкой'!$A:$Z,ROW()-ROW($A$8)+ROW('С закупкой'!$A$8),MATCH("Ед.",'С закупкой'!$A$8:$Z$8,0))="","",INDEX('С закупкой'!$A:$Z,ROW()-ROW($A$8)+ROW('С закупкой'!$A$8),MATCH("Ед.",'С закупкой'!$A$8:$Z$8,0)))</f>
        <v/>
      </c>
      <c r="I128" s="53">
        <f>IF(INDEX('С закупкой'!$A:$Z,ROW()-ROW($A$8)+ROW('С закупкой'!$A$8),MATCH("Клиенту за ед.",'С закупкой'!$A$8:$Z$8,0))="","",INDEX('С закупкой'!$A:$Z,ROW()-ROW($A$8)+ROW('С закупкой'!$A$8),MATCH("Клиенту за ед.",'С закупкой'!$A$8:$Z$8,0)))</f>
        <v/>
      </c>
      <c r="J128" s="54">
        <f>IF(LEFT($C128,6)="Итого:",SUM(J$8:J127)-2*SUMIF($C$8:$C127,"Итого:*",J$8:J127),IF($C128="ИТОГО ПО ПРОЕКТУ",SUM(J$8:J127)-SUMIF($C$8:$C127,"Итого:*",J$8:J127),IF(INDEX('С закупкой'!$A:$Z,ROW()-ROW($A$8)+ROW('С закупкой'!$A$8),MATCH("Сумма клиенту",'С закупкой'!$A$8:$Z$8,0))="","",INDEX('С закупкой'!$A:$Z,ROW()-ROW($A$8)+ROW('С закупкой'!$A$8),MATCH("Сумма клиенту",'С закупкой'!$A$8:$Z$8,0)))))</f>
        <v/>
      </c>
      <c r="K128" s="50">
        <f>IF(INDEX('С закупкой'!$A:$Z,ROW()-ROW($A$8)+ROW('С закупкой'!$A$8),MATCH("Поставка",'С закупкой'!$A$8:$Z$8,0))="","",INDEX('С закупкой'!$A:$Z,ROW()-ROW($A$8)+ROW('С закупкой'!$A$8),MATCH("Поставка",'С закупкой'!$A$8:$Z$8,0)))</f>
        <v/>
      </c>
      <c r="L128" s="50">
        <f>IF(INDEX('С закупкой'!$A:$Z,ROW()-ROW($A$8)+ROW('С закупкой'!$A$8),MATCH("Примечание",'С закупкой'!$A$8:$Z$8,0))="","",INDEX('С закупкой'!$A:$Z,ROW()-ROW($A$8)+ROW('С закупкой'!$A$8),MATCH("Примечание",'С закупкой'!$A$8:$Z$8,0)))</f>
        <v/>
      </c>
    </row>
    <row r="129" ht="36" customHeight="1">
      <c r="A129" s="47">
        <f>IF(ISNA(MATCH("№",'С закупкой'!$A$8:$Z$8,0)),"!",IF(ISNUMBER(INDEX('С закупкой'!$A:$Z,ROW()-ROW($A$8)+ROW('С закупкой'!$A$8),MATCH("№",'С закупкой'!$A$8:$Z$8,0))),INDEX('С закупкой'!$A:$Z,ROW()-ROW($A$8)+ROW('С закупкой'!$A$8),MATCH("№",'С закупкой'!$A$8:$Z$8,0)),""))</f>
        <v/>
      </c>
      <c r="B129" s="48">
        <f>IF(ISBLANK(INDEX('С закупкой'!$A:$Z,ROW()-ROW($A$8)+ROW('С закупкой'!$A$8),MATCH("Фото",'С закупкой'!$A$8:$Z$8,0))),"",INDEX('С закупкой'!$A:$Z,ROW()-ROW($A$8)+ROW('С закупкой'!$A$8),MATCH("Фото",'С закупкой'!$A$8:$Z$8,0)))</f>
        <v/>
      </c>
      <c r="C129" s="49">
        <f>IF(INDEX('С закупкой'!$A:$Z,ROW()-ROW($A$8)+ROW('С закупкой'!$A$8),MATCH("Наименование",'С закупкой'!$A$8:$Z$8,0))&lt;&gt;"",INDEX('С закупкой'!$A:$Z,ROW()-ROW($A$8)+ROW('С закупкой'!$A$8),MATCH("Наименование",'С закупкой'!$A$8:$Z$8,0)),IF(ISTEXT(INDEX('С закупкой'!$A:$Z,ROW()-ROW($A$8)+ROW('С закупкой'!$A$8),MATCH("№",'С закупкой'!$A$8:$Z$8,0))),INDEX('С закупкой'!$A:$Z,ROW()-ROW($A$8)+ROW('С закупкой'!$A$8),MATCH("№",'С закупкой'!$A$8:$Z$8,0)),""))</f>
        <v/>
      </c>
      <c r="D129" s="49">
        <f>IF(INDEX('С закупкой'!$A:$Z,ROW()-ROW($A$8)+ROW('С закупкой'!$A$8),MATCH("Бренд",'С закупкой'!$A$8:$Z$8,0))="","",INDEX('С закупкой'!$A:$Z,ROW()-ROW($A$8)+ROW('С закупкой'!$A$8),MATCH("Бренд",'С закупкой'!$A$8:$Z$8,0)))</f>
        <v/>
      </c>
      <c r="E129" s="50">
        <f>IF(INDEX('С закупкой'!$A:$Z,ROW()-ROW($A$8)+ROW('С закупкой'!$A$8),MATCH("Артикул",'С закупкой'!$A$8:$Z$8,0))="","",INDEX('С закупкой'!$A:$Z,ROW()-ROW($A$8)+ROW('С закупкой'!$A$8),MATCH("Артикул",'С закупкой'!$A$8:$Z$8,0)))</f>
        <v/>
      </c>
      <c r="F129" s="49">
        <f>IF(INDEX('С закупкой'!$A:$Z,ROW()-ROW($A$8)+ROW('С закупкой'!$A$8),MATCH("Комната",'С закупкой'!$A$8:$Z$8,0))="","",INDEX('С закупкой'!$A:$Z,ROW()-ROW($A$8)+ROW('С закупкой'!$A$8),MATCH("Комната",'С закупкой'!$A$8:$Z$8,0)))</f>
        <v/>
      </c>
      <c r="G129" s="51">
        <f>IF(INDEX('С закупкой'!$A:$Z,ROW()-ROW($A$8)+ROW('С закупкой'!$A$8),MATCH("Кол-во",'С закупкой'!$A$8:$Z$8,0))="","",INDEX('С закупкой'!$A:$Z,ROW()-ROW($A$8)+ROW('С закупкой'!$A$8),MATCH("Кол-во",'С закупкой'!$A$8:$Z$8,0)))</f>
        <v/>
      </c>
      <c r="H129" s="52">
        <f>IF(INDEX('С закупкой'!$A:$Z,ROW()-ROW($A$8)+ROW('С закупкой'!$A$8),MATCH("Ед.",'С закупкой'!$A$8:$Z$8,0))="","",INDEX('С закупкой'!$A:$Z,ROW()-ROW($A$8)+ROW('С закупкой'!$A$8),MATCH("Ед.",'С закупкой'!$A$8:$Z$8,0)))</f>
        <v/>
      </c>
      <c r="I129" s="53">
        <f>IF(INDEX('С закупкой'!$A:$Z,ROW()-ROW($A$8)+ROW('С закупкой'!$A$8),MATCH("Клиенту за ед.",'С закупкой'!$A$8:$Z$8,0))="","",INDEX('С закупкой'!$A:$Z,ROW()-ROW($A$8)+ROW('С закупкой'!$A$8),MATCH("Клиенту за ед.",'С закупкой'!$A$8:$Z$8,0)))</f>
        <v/>
      </c>
      <c r="J129" s="54">
        <f>IF(LEFT($C129,6)="Итого:",SUM(J$8:J128)-2*SUMIF($C$8:$C128,"Итого:*",J$8:J128),IF($C129="ИТОГО ПО ПРОЕКТУ",SUM(J$8:J128)-SUMIF($C$8:$C128,"Итого:*",J$8:J128),IF(INDEX('С закупкой'!$A:$Z,ROW()-ROW($A$8)+ROW('С закупкой'!$A$8),MATCH("Сумма клиенту",'С закупкой'!$A$8:$Z$8,0))="","",INDEX('С закупкой'!$A:$Z,ROW()-ROW($A$8)+ROW('С закупкой'!$A$8),MATCH("Сумма клиенту",'С закупкой'!$A$8:$Z$8,0)))))</f>
        <v/>
      </c>
      <c r="K129" s="50">
        <f>IF(INDEX('С закупкой'!$A:$Z,ROW()-ROW($A$8)+ROW('С закупкой'!$A$8),MATCH("Поставка",'С закупкой'!$A$8:$Z$8,0))="","",INDEX('С закупкой'!$A:$Z,ROW()-ROW($A$8)+ROW('С закупкой'!$A$8),MATCH("Поставка",'С закупкой'!$A$8:$Z$8,0)))</f>
        <v/>
      </c>
      <c r="L129" s="50">
        <f>IF(INDEX('С закупкой'!$A:$Z,ROW()-ROW($A$8)+ROW('С закупкой'!$A$8),MATCH("Примечание",'С закупкой'!$A$8:$Z$8,0))="","",INDEX('С закупкой'!$A:$Z,ROW()-ROW($A$8)+ROW('С закупкой'!$A$8),MATCH("Примечание",'С закупкой'!$A$8:$Z$8,0)))</f>
        <v/>
      </c>
    </row>
    <row r="130" ht="36" customHeight="1">
      <c r="A130" s="47">
        <f>IF(ISNA(MATCH("№",'С закупкой'!$A$8:$Z$8,0)),"!",IF(ISNUMBER(INDEX('С закупкой'!$A:$Z,ROW()-ROW($A$8)+ROW('С закупкой'!$A$8),MATCH("№",'С закупкой'!$A$8:$Z$8,0))),INDEX('С закупкой'!$A:$Z,ROW()-ROW($A$8)+ROW('С закупкой'!$A$8),MATCH("№",'С закупкой'!$A$8:$Z$8,0)),""))</f>
        <v/>
      </c>
      <c r="B130" s="48">
        <f>IF(ISBLANK(INDEX('С закупкой'!$A:$Z,ROW()-ROW($A$8)+ROW('С закупкой'!$A$8),MATCH("Фото",'С закупкой'!$A$8:$Z$8,0))),"",INDEX('С закупкой'!$A:$Z,ROW()-ROW($A$8)+ROW('С закупкой'!$A$8),MATCH("Фото",'С закупкой'!$A$8:$Z$8,0)))</f>
        <v/>
      </c>
      <c r="C130" s="49">
        <f>IF(INDEX('С закупкой'!$A:$Z,ROW()-ROW($A$8)+ROW('С закупкой'!$A$8),MATCH("Наименование",'С закупкой'!$A$8:$Z$8,0))&lt;&gt;"",INDEX('С закупкой'!$A:$Z,ROW()-ROW($A$8)+ROW('С закупкой'!$A$8),MATCH("Наименование",'С закупкой'!$A$8:$Z$8,0)),IF(ISTEXT(INDEX('С закупкой'!$A:$Z,ROW()-ROW($A$8)+ROW('С закупкой'!$A$8),MATCH("№",'С закупкой'!$A$8:$Z$8,0))),INDEX('С закупкой'!$A:$Z,ROW()-ROW($A$8)+ROW('С закупкой'!$A$8),MATCH("№",'С закупкой'!$A$8:$Z$8,0)),""))</f>
        <v/>
      </c>
      <c r="D130" s="49">
        <f>IF(INDEX('С закупкой'!$A:$Z,ROW()-ROW($A$8)+ROW('С закупкой'!$A$8),MATCH("Бренд",'С закупкой'!$A$8:$Z$8,0))="","",INDEX('С закупкой'!$A:$Z,ROW()-ROW($A$8)+ROW('С закупкой'!$A$8),MATCH("Бренд",'С закупкой'!$A$8:$Z$8,0)))</f>
        <v/>
      </c>
      <c r="E130" s="50">
        <f>IF(INDEX('С закупкой'!$A:$Z,ROW()-ROW($A$8)+ROW('С закупкой'!$A$8),MATCH("Артикул",'С закупкой'!$A$8:$Z$8,0))="","",INDEX('С закупкой'!$A:$Z,ROW()-ROW($A$8)+ROW('С закупкой'!$A$8),MATCH("Артикул",'С закупкой'!$A$8:$Z$8,0)))</f>
        <v/>
      </c>
      <c r="F130" s="49">
        <f>IF(INDEX('С закупкой'!$A:$Z,ROW()-ROW($A$8)+ROW('С закупкой'!$A$8),MATCH("Комната",'С закупкой'!$A$8:$Z$8,0))="","",INDEX('С закупкой'!$A:$Z,ROW()-ROW($A$8)+ROW('С закупкой'!$A$8),MATCH("Комната",'С закупкой'!$A$8:$Z$8,0)))</f>
        <v/>
      </c>
      <c r="G130" s="51">
        <f>IF(INDEX('С закупкой'!$A:$Z,ROW()-ROW($A$8)+ROW('С закупкой'!$A$8),MATCH("Кол-во",'С закупкой'!$A$8:$Z$8,0))="","",INDEX('С закупкой'!$A:$Z,ROW()-ROW($A$8)+ROW('С закупкой'!$A$8),MATCH("Кол-во",'С закупкой'!$A$8:$Z$8,0)))</f>
        <v/>
      </c>
      <c r="H130" s="52">
        <f>IF(INDEX('С закупкой'!$A:$Z,ROW()-ROW($A$8)+ROW('С закупкой'!$A$8),MATCH("Ед.",'С закупкой'!$A$8:$Z$8,0))="","",INDEX('С закупкой'!$A:$Z,ROW()-ROW($A$8)+ROW('С закупкой'!$A$8),MATCH("Ед.",'С закупкой'!$A$8:$Z$8,0)))</f>
        <v/>
      </c>
      <c r="I130" s="53">
        <f>IF(INDEX('С закупкой'!$A:$Z,ROW()-ROW($A$8)+ROW('С закупкой'!$A$8),MATCH("Клиенту за ед.",'С закупкой'!$A$8:$Z$8,0))="","",INDEX('С закупкой'!$A:$Z,ROW()-ROW($A$8)+ROW('С закупкой'!$A$8),MATCH("Клиенту за ед.",'С закупкой'!$A$8:$Z$8,0)))</f>
        <v/>
      </c>
      <c r="J130" s="54">
        <f>IF(LEFT($C130,6)="Итого:",SUM(J$8:J129)-2*SUMIF($C$8:$C129,"Итого:*",J$8:J129),IF($C130="ИТОГО ПО ПРОЕКТУ",SUM(J$8:J129)-SUMIF($C$8:$C129,"Итого:*",J$8:J129),IF(INDEX('С закупкой'!$A:$Z,ROW()-ROW($A$8)+ROW('С закупкой'!$A$8),MATCH("Сумма клиенту",'С закупкой'!$A$8:$Z$8,0))="","",INDEX('С закупкой'!$A:$Z,ROW()-ROW($A$8)+ROW('С закупкой'!$A$8),MATCH("Сумма клиенту",'С закупкой'!$A$8:$Z$8,0)))))</f>
        <v/>
      </c>
      <c r="K130" s="50">
        <f>IF(INDEX('С закупкой'!$A:$Z,ROW()-ROW($A$8)+ROW('С закупкой'!$A$8),MATCH("Поставка",'С закупкой'!$A$8:$Z$8,0))="","",INDEX('С закупкой'!$A:$Z,ROW()-ROW($A$8)+ROW('С закупкой'!$A$8),MATCH("Поставка",'С закупкой'!$A$8:$Z$8,0)))</f>
        <v/>
      </c>
      <c r="L130" s="50">
        <f>IF(INDEX('С закупкой'!$A:$Z,ROW()-ROW($A$8)+ROW('С закупкой'!$A$8),MATCH("Примечание",'С закупкой'!$A$8:$Z$8,0))="","",INDEX('С закупкой'!$A:$Z,ROW()-ROW($A$8)+ROW('С закупкой'!$A$8),MATCH("Примечание",'С закупкой'!$A$8:$Z$8,0)))</f>
        <v/>
      </c>
    </row>
    <row r="131" ht="36" customHeight="1">
      <c r="A131" s="47">
        <f>IF(ISNA(MATCH("№",'С закупкой'!$A$8:$Z$8,0)),"!",IF(ISNUMBER(INDEX('С закупкой'!$A:$Z,ROW()-ROW($A$8)+ROW('С закупкой'!$A$8),MATCH("№",'С закупкой'!$A$8:$Z$8,0))),INDEX('С закупкой'!$A:$Z,ROW()-ROW($A$8)+ROW('С закупкой'!$A$8),MATCH("№",'С закупкой'!$A$8:$Z$8,0)),""))</f>
        <v/>
      </c>
      <c r="B131" s="48">
        <f>IF(ISBLANK(INDEX('С закупкой'!$A:$Z,ROW()-ROW($A$8)+ROW('С закупкой'!$A$8),MATCH("Фото",'С закупкой'!$A$8:$Z$8,0))),"",INDEX('С закупкой'!$A:$Z,ROW()-ROW($A$8)+ROW('С закупкой'!$A$8),MATCH("Фото",'С закупкой'!$A$8:$Z$8,0)))</f>
        <v/>
      </c>
      <c r="C131" s="49">
        <f>IF(INDEX('С закупкой'!$A:$Z,ROW()-ROW($A$8)+ROW('С закупкой'!$A$8),MATCH("Наименование",'С закупкой'!$A$8:$Z$8,0))&lt;&gt;"",INDEX('С закупкой'!$A:$Z,ROW()-ROW($A$8)+ROW('С закупкой'!$A$8),MATCH("Наименование",'С закупкой'!$A$8:$Z$8,0)),IF(ISTEXT(INDEX('С закупкой'!$A:$Z,ROW()-ROW($A$8)+ROW('С закупкой'!$A$8),MATCH("№",'С закупкой'!$A$8:$Z$8,0))),INDEX('С закупкой'!$A:$Z,ROW()-ROW($A$8)+ROW('С закупкой'!$A$8),MATCH("№",'С закупкой'!$A$8:$Z$8,0)),""))</f>
        <v/>
      </c>
      <c r="D131" s="49">
        <f>IF(INDEX('С закупкой'!$A:$Z,ROW()-ROW($A$8)+ROW('С закупкой'!$A$8),MATCH("Бренд",'С закупкой'!$A$8:$Z$8,0))="","",INDEX('С закупкой'!$A:$Z,ROW()-ROW($A$8)+ROW('С закупкой'!$A$8),MATCH("Бренд",'С закупкой'!$A$8:$Z$8,0)))</f>
        <v/>
      </c>
      <c r="E131" s="50">
        <f>IF(INDEX('С закупкой'!$A:$Z,ROW()-ROW($A$8)+ROW('С закупкой'!$A$8),MATCH("Артикул",'С закупкой'!$A$8:$Z$8,0))="","",INDEX('С закупкой'!$A:$Z,ROW()-ROW($A$8)+ROW('С закупкой'!$A$8),MATCH("Артикул",'С закупкой'!$A$8:$Z$8,0)))</f>
        <v/>
      </c>
      <c r="F131" s="49">
        <f>IF(INDEX('С закупкой'!$A:$Z,ROW()-ROW($A$8)+ROW('С закупкой'!$A$8),MATCH("Комната",'С закупкой'!$A$8:$Z$8,0))="","",INDEX('С закупкой'!$A:$Z,ROW()-ROW($A$8)+ROW('С закупкой'!$A$8),MATCH("Комната",'С закупкой'!$A$8:$Z$8,0)))</f>
        <v/>
      </c>
      <c r="G131" s="51">
        <f>IF(INDEX('С закупкой'!$A:$Z,ROW()-ROW($A$8)+ROW('С закупкой'!$A$8),MATCH("Кол-во",'С закупкой'!$A$8:$Z$8,0))="","",INDEX('С закупкой'!$A:$Z,ROW()-ROW($A$8)+ROW('С закупкой'!$A$8),MATCH("Кол-во",'С закупкой'!$A$8:$Z$8,0)))</f>
        <v/>
      </c>
      <c r="H131" s="52">
        <f>IF(INDEX('С закупкой'!$A:$Z,ROW()-ROW($A$8)+ROW('С закупкой'!$A$8),MATCH("Ед.",'С закупкой'!$A$8:$Z$8,0))="","",INDEX('С закупкой'!$A:$Z,ROW()-ROW($A$8)+ROW('С закупкой'!$A$8),MATCH("Ед.",'С закупкой'!$A$8:$Z$8,0)))</f>
        <v/>
      </c>
      <c r="I131" s="53">
        <f>IF(INDEX('С закупкой'!$A:$Z,ROW()-ROW($A$8)+ROW('С закупкой'!$A$8),MATCH("Клиенту за ед.",'С закупкой'!$A$8:$Z$8,0))="","",INDEX('С закупкой'!$A:$Z,ROW()-ROW($A$8)+ROW('С закупкой'!$A$8),MATCH("Клиенту за ед.",'С закупкой'!$A$8:$Z$8,0)))</f>
        <v/>
      </c>
      <c r="J131" s="54">
        <f>IF(LEFT($C131,6)="Итого:",SUM(J$8:J130)-2*SUMIF($C$8:$C130,"Итого:*",J$8:J130),IF($C131="ИТОГО ПО ПРОЕКТУ",SUM(J$8:J130)-SUMIF($C$8:$C130,"Итого:*",J$8:J130),IF(INDEX('С закупкой'!$A:$Z,ROW()-ROW($A$8)+ROW('С закупкой'!$A$8),MATCH("Сумма клиенту",'С закупкой'!$A$8:$Z$8,0))="","",INDEX('С закупкой'!$A:$Z,ROW()-ROW($A$8)+ROW('С закупкой'!$A$8),MATCH("Сумма клиенту",'С закупкой'!$A$8:$Z$8,0)))))</f>
        <v/>
      </c>
      <c r="K131" s="50">
        <f>IF(INDEX('С закупкой'!$A:$Z,ROW()-ROW($A$8)+ROW('С закупкой'!$A$8),MATCH("Поставка",'С закупкой'!$A$8:$Z$8,0))="","",INDEX('С закупкой'!$A:$Z,ROW()-ROW($A$8)+ROW('С закупкой'!$A$8),MATCH("Поставка",'С закупкой'!$A$8:$Z$8,0)))</f>
        <v/>
      </c>
      <c r="L131" s="50">
        <f>IF(INDEX('С закупкой'!$A:$Z,ROW()-ROW($A$8)+ROW('С закупкой'!$A$8),MATCH("Примечание",'С закупкой'!$A$8:$Z$8,0))="","",INDEX('С закупкой'!$A:$Z,ROW()-ROW($A$8)+ROW('С закупкой'!$A$8),MATCH("Примечание",'С закупкой'!$A$8:$Z$8,0)))</f>
        <v/>
      </c>
    </row>
    <row r="132" ht="36" customHeight="1">
      <c r="A132" s="47">
        <f>IF(ISNA(MATCH("№",'С закупкой'!$A$8:$Z$8,0)),"!",IF(ISNUMBER(INDEX('С закупкой'!$A:$Z,ROW()-ROW($A$8)+ROW('С закупкой'!$A$8),MATCH("№",'С закупкой'!$A$8:$Z$8,0))),INDEX('С закупкой'!$A:$Z,ROW()-ROW($A$8)+ROW('С закупкой'!$A$8),MATCH("№",'С закупкой'!$A$8:$Z$8,0)),""))</f>
        <v/>
      </c>
      <c r="B132" s="48">
        <f>IF(ISBLANK(INDEX('С закупкой'!$A:$Z,ROW()-ROW($A$8)+ROW('С закупкой'!$A$8),MATCH("Фото",'С закупкой'!$A$8:$Z$8,0))),"",INDEX('С закупкой'!$A:$Z,ROW()-ROW($A$8)+ROW('С закупкой'!$A$8),MATCH("Фото",'С закупкой'!$A$8:$Z$8,0)))</f>
        <v/>
      </c>
      <c r="C132" s="49">
        <f>IF(INDEX('С закупкой'!$A:$Z,ROW()-ROW($A$8)+ROW('С закупкой'!$A$8),MATCH("Наименование",'С закупкой'!$A$8:$Z$8,0))&lt;&gt;"",INDEX('С закупкой'!$A:$Z,ROW()-ROW($A$8)+ROW('С закупкой'!$A$8),MATCH("Наименование",'С закупкой'!$A$8:$Z$8,0)),IF(ISTEXT(INDEX('С закупкой'!$A:$Z,ROW()-ROW($A$8)+ROW('С закупкой'!$A$8),MATCH("№",'С закупкой'!$A$8:$Z$8,0))),INDEX('С закупкой'!$A:$Z,ROW()-ROW($A$8)+ROW('С закупкой'!$A$8),MATCH("№",'С закупкой'!$A$8:$Z$8,0)),""))</f>
        <v/>
      </c>
      <c r="D132" s="49">
        <f>IF(INDEX('С закупкой'!$A:$Z,ROW()-ROW($A$8)+ROW('С закупкой'!$A$8),MATCH("Бренд",'С закупкой'!$A$8:$Z$8,0))="","",INDEX('С закупкой'!$A:$Z,ROW()-ROW($A$8)+ROW('С закупкой'!$A$8),MATCH("Бренд",'С закупкой'!$A$8:$Z$8,0)))</f>
        <v/>
      </c>
      <c r="E132" s="50">
        <f>IF(INDEX('С закупкой'!$A:$Z,ROW()-ROW($A$8)+ROW('С закупкой'!$A$8),MATCH("Артикул",'С закупкой'!$A$8:$Z$8,0))="","",INDEX('С закупкой'!$A:$Z,ROW()-ROW($A$8)+ROW('С закупкой'!$A$8),MATCH("Артикул",'С закупкой'!$A$8:$Z$8,0)))</f>
        <v/>
      </c>
      <c r="F132" s="49">
        <f>IF(INDEX('С закупкой'!$A:$Z,ROW()-ROW($A$8)+ROW('С закупкой'!$A$8),MATCH("Комната",'С закупкой'!$A$8:$Z$8,0))="","",INDEX('С закупкой'!$A:$Z,ROW()-ROW($A$8)+ROW('С закупкой'!$A$8),MATCH("Комната",'С закупкой'!$A$8:$Z$8,0)))</f>
        <v/>
      </c>
      <c r="G132" s="51">
        <f>IF(INDEX('С закупкой'!$A:$Z,ROW()-ROW($A$8)+ROW('С закупкой'!$A$8),MATCH("Кол-во",'С закупкой'!$A$8:$Z$8,0))="","",INDEX('С закупкой'!$A:$Z,ROW()-ROW($A$8)+ROW('С закупкой'!$A$8),MATCH("Кол-во",'С закупкой'!$A$8:$Z$8,0)))</f>
        <v/>
      </c>
      <c r="H132" s="52">
        <f>IF(INDEX('С закупкой'!$A:$Z,ROW()-ROW($A$8)+ROW('С закупкой'!$A$8),MATCH("Ед.",'С закупкой'!$A$8:$Z$8,0))="","",INDEX('С закупкой'!$A:$Z,ROW()-ROW($A$8)+ROW('С закупкой'!$A$8),MATCH("Ед.",'С закупкой'!$A$8:$Z$8,0)))</f>
        <v/>
      </c>
      <c r="I132" s="53">
        <f>IF(INDEX('С закупкой'!$A:$Z,ROW()-ROW($A$8)+ROW('С закупкой'!$A$8),MATCH("Клиенту за ед.",'С закупкой'!$A$8:$Z$8,0))="","",INDEX('С закупкой'!$A:$Z,ROW()-ROW($A$8)+ROW('С закупкой'!$A$8),MATCH("Клиенту за ед.",'С закупкой'!$A$8:$Z$8,0)))</f>
        <v/>
      </c>
      <c r="J132" s="54">
        <f>IF(LEFT($C132,6)="Итого:",SUM(J$8:J131)-2*SUMIF($C$8:$C131,"Итого:*",J$8:J131),IF($C132="ИТОГО ПО ПРОЕКТУ",SUM(J$8:J131)-SUMIF($C$8:$C131,"Итого:*",J$8:J131),IF(INDEX('С закупкой'!$A:$Z,ROW()-ROW($A$8)+ROW('С закупкой'!$A$8),MATCH("Сумма клиенту",'С закупкой'!$A$8:$Z$8,0))="","",INDEX('С закупкой'!$A:$Z,ROW()-ROW($A$8)+ROW('С закупкой'!$A$8),MATCH("Сумма клиенту",'С закупкой'!$A$8:$Z$8,0)))))</f>
        <v/>
      </c>
      <c r="K132" s="50">
        <f>IF(INDEX('С закупкой'!$A:$Z,ROW()-ROW($A$8)+ROW('С закупкой'!$A$8),MATCH("Поставка",'С закупкой'!$A$8:$Z$8,0))="","",INDEX('С закупкой'!$A:$Z,ROW()-ROW($A$8)+ROW('С закупкой'!$A$8),MATCH("Поставка",'С закупкой'!$A$8:$Z$8,0)))</f>
        <v/>
      </c>
      <c r="L132" s="50">
        <f>IF(INDEX('С закупкой'!$A:$Z,ROW()-ROW($A$8)+ROW('С закупкой'!$A$8),MATCH("Примечание",'С закупкой'!$A$8:$Z$8,0))="","",INDEX('С закупкой'!$A:$Z,ROW()-ROW($A$8)+ROW('С закупкой'!$A$8),MATCH("Примечание",'С закупкой'!$A$8:$Z$8,0)))</f>
        <v/>
      </c>
    </row>
    <row r="133" ht="36" customHeight="1">
      <c r="A133" s="47">
        <f>IF(ISNA(MATCH("№",'С закупкой'!$A$8:$Z$8,0)),"!",IF(ISNUMBER(INDEX('С закупкой'!$A:$Z,ROW()-ROW($A$8)+ROW('С закупкой'!$A$8),MATCH("№",'С закупкой'!$A$8:$Z$8,0))),INDEX('С закупкой'!$A:$Z,ROW()-ROW($A$8)+ROW('С закупкой'!$A$8),MATCH("№",'С закупкой'!$A$8:$Z$8,0)),""))</f>
        <v/>
      </c>
      <c r="B133" s="48">
        <f>IF(ISBLANK(INDEX('С закупкой'!$A:$Z,ROW()-ROW($A$8)+ROW('С закупкой'!$A$8),MATCH("Фото",'С закупкой'!$A$8:$Z$8,0))),"",INDEX('С закупкой'!$A:$Z,ROW()-ROW($A$8)+ROW('С закупкой'!$A$8),MATCH("Фото",'С закупкой'!$A$8:$Z$8,0)))</f>
        <v/>
      </c>
      <c r="C133" s="49">
        <f>IF(INDEX('С закупкой'!$A:$Z,ROW()-ROW($A$8)+ROW('С закупкой'!$A$8),MATCH("Наименование",'С закупкой'!$A$8:$Z$8,0))&lt;&gt;"",INDEX('С закупкой'!$A:$Z,ROW()-ROW($A$8)+ROW('С закупкой'!$A$8),MATCH("Наименование",'С закупкой'!$A$8:$Z$8,0)),IF(ISTEXT(INDEX('С закупкой'!$A:$Z,ROW()-ROW($A$8)+ROW('С закупкой'!$A$8),MATCH("№",'С закупкой'!$A$8:$Z$8,0))),INDEX('С закупкой'!$A:$Z,ROW()-ROW($A$8)+ROW('С закупкой'!$A$8),MATCH("№",'С закупкой'!$A$8:$Z$8,0)),""))</f>
        <v/>
      </c>
      <c r="D133" s="49">
        <f>IF(INDEX('С закупкой'!$A:$Z,ROW()-ROW($A$8)+ROW('С закупкой'!$A$8),MATCH("Бренд",'С закупкой'!$A$8:$Z$8,0))="","",INDEX('С закупкой'!$A:$Z,ROW()-ROW($A$8)+ROW('С закупкой'!$A$8),MATCH("Бренд",'С закупкой'!$A$8:$Z$8,0)))</f>
        <v/>
      </c>
      <c r="E133" s="50">
        <f>IF(INDEX('С закупкой'!$A:$Z,ROW()-ROW($A$8)+ROW('С закупкой'!$A$8),MATCH("Артикул",'С закупкой'!$A$8:$Z$8,0))="","",INDEX('С закупкой'!$A:$Z,ROW()-ROW($A$8)+ROW('С закупкой'!$A$8),MATCH("Артикул",'С закупкой'!$A$8:$Z$8,0)))</f>
        <v/>
      </c>
      <c r="F133" s="49">
        <f>IF(INDEX('С закупкой'!$A:$Z,ROW()-ROW($A$8)+ROW('С закупкой'!$A$8),MATCH("Комната",'С закупкой'!$A$8:$Z$8,0))="","",INDEX('С закупкой'!$A:$Z,ROW()-ROW($A$8)+ROW('С закупкой'!$A$8),MATCH("Комната",'С закупкой'!$A$8:$Z$8,0)))</f>
        <v/>
      </c>
      <c r="G133" s="51">
        <f>IF(INDEX('С закупкой'!$A:$Z,ROW()-ROW($A$8)+ROW('С закупкой'!$A$8),MATCH("Кол-во",'С закупкой'!$A$8:$Z$8,0))="","",INDEX('С закупкой'!$A:$Z,ROW()-ROW($A$8)+ROW('С закупкой'!$A$8),MATCH("Кол-во",'С закупкой'!$A$8:$Z$8,0)))</f>
        <v/>
      </c>
      <c r="H133" s="52">
        <f>IF(INDEX('С закупкой'!$A:$Z,ROW()-ROW($A$8)+ROW('С закупкой'!$A$8),MATCH("Ед.",'С закупкой'!$A$8:$Z$8,0))="","",INDEX('С закупкой'!$A:$Z,ROW()-ROW($A$8)+ROW('С закупкой'!$A$8),MATCH("Ед.",'С закупкой'!$A$8:$Z$8,0)))</f>
        <v/>
      </c>
      <c r="I133" s="53">
        <f>IF(INDEX('С закупкой'!$A:$Z,ROW()-ROW($A$8)+ROW('С закупкой'!$A$8),MATCH("Клиенту за ед.",'С закупкой'!$A$8:$Z$8,0))="","",INDEX('С закупкой'!$A:$Z,ROW()-ROW($A$8)+ROW('С закупкой'!$A$8),MATCH("Клиенту за ед.",'С закупкой'!$A$8:$Z$8,0)))</f>
        <v/>
      </c>
      <c r="J133" s="54">
        <f>IF(LEFT($C133,6)="Итого:",SUM(J$8:J132)-2*SUMIF($C$8:$C132,"Итого:*",J$8:J132),IF($C133="ИТОГО ПО ПРОЕКТУ",SUM(J$8:J132)-SUMIF($C$8:$C132,"Итого:*",J$8:J132),IF(INDEX('С закупкой'!$A:$Z,ROW()-ROW($A$8)+ROW('С закупкой'!$A$8),MATCH("Сумма клиенту",'С закупкой'!$A$8:$Z$8,0))="","",INDEX('С закупкой'!$A:$Z,ROW()-ROW($A$8)+ROW('С закупкой'!$A$8),MATCH("Сумма клиенту",'С закупкой'!$A$8:$Z$8,0)))))</f>
        <v/>
      </c>
      <c r="K133" s="50">
        <f>IF(INDEX('С закупкой'!$A:$Z,ROW()-ROW($A$8)+ROW('С закупкой'!$A$8),MATCH("Поставка",'С закупкой'!$A$8:$Z$8,0))="","",INDEX('С закупкой'!$A:$Z,ROW()-ROW($A$8)+ROW('С закупкой'!$A$8),MATCH("Поставка",'С закупкой'!$A$8:$Z$8,0)))</f>
        <v/>
      </c>
      <c r="L133" s="50">
        <f>IF(INDEX('С закупкой'!$A:$Z,ROW()-ROW($A$8)+ROW('С закупкой'!$A$8),MATCH("Примечание",'С закупкой'!$A$8:$Z$8,0))="","",INDEX('С закупкой'!$A:$Z,ROW()-ROW($A$8)+ROW('С закупкой'!$A$8),MATCH("Примечание",'С закупкой'!$A$8:$Z$8,0)))</f>
        <v/>
      </c>
    </row>
    <row r="134" ht="36" customHeight="1">
      <c r="A134" s="47">
        <f>IF(ISNA(MATCH("№",'С закупкой'!$A$8:$Z$8,0)),"!",IF(ISNUMBER(INDEX('С закупкой'!$A:$Z,ROW()-ROW($A$8)+ROW('С закупкой'!$A$8),MATCH("№",'С закупкой'!$A$8:$Z$8,0))),INDEX('С закупкой'!$A:$Z,ROW()-ROW($A$8)+ROW('С закупкой'!$A$8),MATCH("№",'С закупкой'!$A$8:$Z$8,0)),""))</f>
        <v/>
      </c>
      <c r="B134" s="48">
        <f>IF(ISBLANK(INDEX('С закупкой'!$A:$Z,ROW()-ROW($A$8)+ROW('С закупкой'!$A$8),MATCH("Фото",'С закупкой'!$A$8:$Z$8,0))),"",INDEX('С закупкой'!$A:$Z,ROW()-ROW($A$8)+ROW('С закупкой'!$A$8),MATCH("Фото",'С закупкой'!$A$8:$Z$8,0)))</f>
        <v/>
      </c>
      <c r="C134" s="49">
        <f>IF(INDEX('С закупкой'!$A:$Z,ROW()-ROW($A$8)+ROW('С закупкой'!$A$8),MATCH("Наименование",'С закупкой'!$A$8:$Z$8,0))&lt;&gt;"",INDEX('С закупкой'!$A:$Z,ROW()-ROW($A$8)+ROW('С закупкой'!$A$8),MATCH("Наименование",'С закупкой'!$A$8:$Z$8,0)),IF(ISTEXT(INDEX('С закупкой'!$A:$Z,ROW()-ROW($A$8)+ROW('С закупкой'!$A$8),MATCH("№",'С закупкой'!$A$8:$Z$8,0))),INDEX('С закупкой'!$A:$Z,ROW()-ROW($A$8)+ROW('С закупкой'!$A$8),MATCH("№",'С закупкой'!$A$8:$Z$8,0)),""))</f>
        <v/>
      </c>
      <c r="D134" s="49">
        <f>IF(INDEX('С закупкой'!$A:$Z,ROW()-ROW($A$8)+ROW('С закупкой'!$A$8),MATCH("Бренд",'С закупкой'!$A$8:$Z$8,0))="","",INDEX('С закупкой'!$A:$Z,ROW()-ROW($A$8)+ROW('С закупкой'!$A$8),MATCH("Бренд",'С закупкой'!$A$8:$Z$8,0)))</f>
        <v/>
      </c>
      <c r="E134" s="50">
        <f>IF(INDEX('С закупкой'!$A:$Z,ROW()-ROW($A$8)+ROW('С закупкой'!$A$8),MATCH("Артикул",'С закупкой'!$A$8:$Z$8,0))="","",INDEX('С закупкой'!$A:$Z,ROW()-ROW($A$8)+ROW('С закупкой'!$A$8),MATCH("Артикул",'С закупкой'!$A$8:$Z$8,0)))</f>
        <v/>
      </c>
      <c r="F134" s="49">
        <f>IF(INDEX('С закупкой'!$A:$Z,ROW()-ROW($A$8)+ROW('С закупкой'!$A$8),MATCH("Комната",'С закупкой'!$A$8:$Z$8,0))="","",INDEX('С закупкой'!$A:$Z,ROW()-ROW($A$8)+ROW('С закупкой'!$A$8),MATCH("Комната",'С закупкой'!$A$8:$Z$8,0)))</f>
        <v/>
      </c>
      <c r="G134" s="51">
        <f>IF(INDEX('С закупкой'!$A:$Z,ROW()-ROW($A$8)+ROW('С закупкой'!$A$8),MATCH("Кол-во",'С закупкой'!$A$8:$Z$8,0))="","",INDEX('С закупкой'!$A:$Z,ROW()-ROW($A$8)+ROW('С закупкой'!$A$8),MATCH("Кол-во",'С закупкой'!$A$8:$Z$8,0)))</f>
        <v/>
      </c>
      <c r="H134" s="52">
        <f>IF(INDEX('С закупкой'!$A:$Z,ROW()-ROW($A$8)+ROW('С закупкой'!$A$8),MATCH("Ед.",'С закупкой'!$A$8:$Z$8,0))="","",INDEX('С закупкой'!$A:$Z,ROW()-ROW($A$8)+ROW('С закупкой'!$A$8),MATCH("Ед.",'С закупкой'!$A$8:$Z$8,0)))</f>
        <v/>
      </c>
      <c r="I134" s="53">
        <f>IF(INDEX('С закупкой'!$A:$Z,ROW()-ROW($A$8)+ROW('С закупкой'!$A$8),MATCH("Клиенту за ед.",'С закупкой'!$A$8:$Z$8,0))="","",INDEX('С закупкой'!$A:$Z,ROW()-ROW($A$8)+ROW('С закупкой'!$A$8),MATCH("Клиенту за ед.",'С закупкой'!$A$8:$Z$8,0)))</f>
        <v/>
      </c>
      <c r="J134" s="54">
        <f>IF(LEFT($C134,6)="Итого:",SUM(J$8:J133)-2*SUMIF($C$8:$C133,"Итого:*",J$8:J133),IF($C134="ИТОГО ПО ПРОЕКТУ",SUM(J$8:J133)-SUMIF($C$8:$C133,"Итого:*",J$8:J133),IF(INDEX('С закупкой'!$A:$Z,ROW()-ROW($A$8)+ROW('С закупкой'!$A$8),MATCH("Сумма клиенту",'С закупкой'!$A$8:$Z$8,0))="","",INDEX('С закупкой'!$A:$Z,ROW()-ROW($A$8)+ROW('С закупкой'!$A$8),MATCH("Сумма клиенту",'С закупкой'!$A$8:$Z$8,0)))))</f>
        <v/>
      </c>
      <c r="K134" s="50">
        <f>IF(INDEX('С закупкой'!$A:$Z,ROW()-ROW($A$8)+ROW('С закупкой'!$A$8),MATCH("Поставка",'С закупкой'!$A$8:$Z$8,0))="","",INDEX('С закупкой'!$A:$Z,ROW()-ROW($A$8)+ROW('С закупкой'!$A$8),MATCH("Поставка",'С закупкой'!$A$8:$Z$8,0)))</f>
        <v/>
      </c>
      <c r="L134" s="50">
        <f>IF(INDEX('С закупкой'!$A:$Z,ROW()-ROW($A$8)+ROW('С закупкой'!$A$8),MATCH("Примечание",'С закупкой'!$A$8:$Z$8,0))="","",INDEX('С закупкой'!$A:$Z,ROW()-ROW($A$8)+ROW('С закупкой'!$A$8),MATCH("Примечание",'С закупкой'!$A$8:$Z$8,0)))</f>
        <v/>
      </c>
    </row>
    <row r="135" ht="36" customHeight="1">
      <c r="A135" s="47">
        <f>IF(ISNA(MATCH("№",'С закупкой'!$A$8:$Z$8,0)),"!",IF(ISNUMBER(INDEX('С закупкой'!$A:$Z,ROW()-ROW($A$8)+ROW('С закупкой'!$A$8),MATCH("№",'С закупкой'!$A$8:$Z$8,0))),INDEX('С закупкой'!$A:$Z,ROW()-ROW($A$8)+ROW('С закупкой'!$A$8),MATCH("№",'С закупкой'!$A$8:$Z$8,0)),""))</f>
        <v/>
      </c>
      <c r="B135" s="48">
        <f>IF(ISBLANK(INDEX('С закупкой'!$A:$Z,ROW()-ROW($A$8)+ROW('С закупкой'!$A$8),MATCH("Фото",'С закупкой'!$A$8:$Z$8,0))),"",INDEX('С закупкой'!$A:$Z,ROW()-ROW($A$8)+ROW('С закупкой'!$A$8),MATCH("Фото",'С закупкой'!$A$8:$Z$8,0)))</f>
        <v/>
      </c>
      <c r="C135" s="49">
        <f>IF(INDEX('С закупкой'!$A:$Z,ROW()-ROW($A$8)+ROW('С закупкой'!$A$8),MATCH("Наименование",'С закупкой'!$A$8:$Z$8,0))&lt;&gt;"",INDEX('С закупкой'!$A:$Z,ROW()-ROW($A$8)+ROW('С закупкой'!$A$8),MATCH("Наименование",'С закупкой'!$A$8:$Z$8,0)),IF(ISTEXT(INDEX('С закупкой'!$A:$Z,ROW()-ROW($A$8)+ROW('С закупкой'!$A$8),MATCH("№",'С закупкой'!$A$8:$Z$8,0))),INDEX('С закупкой'!$A:$Z,ROW()-ROW($A$8)+ROW('С закупкой'!$A$8),MATCH("№",'С закупкой'!$A$8:$Z$8,0)),""))</f>
        <v/>
      </c>
      <c r="D135" s="49">
        <f>IF(INDEX('С закупкой'!$A:$Z,ROW()-ROW($A$8)+ROW('С закупкой'!$A$8),MATCH("Бренд",'С закупкой'!$A$8:$Z$8,0))="","",INDEX('С закупкой'!$A:$Z,ROW()-ROW($A$8)+ROW('С закупкой'!$A$8),MATCH("Бренд",'С закупкой'!$A$8:$Z$8,0)))</f>
        <v/>
      </c>
      <c r="E135" s="50">
        <f>IF(INDEX('С закупкой'!$A:$Z,ROW()-ROW($A$8)+ROW('С закупкой'!$A$8),MATCH("Артикул",'С закупкой'!$A$8:$Z$8,0))="","",INDEX('С закупкой'!$A:$Z,ROW()-ROW($A$8)+ROW('С закупкой'!$A$8),MATCH("Артикул",'С закупкой'!$A$8:$Z$8,0)))</f>
        <v/>
      </c>
      <c r="F135" s="49">
        <f>IF(INDEX('С закупкой'!$A:$Z,ROW()-ROW($A$8)+ROW('С закупкой'!$A$8),MATCH("Комната",'С закупкой'!$A$8:$Z$8,0))="","",INDEX('С закупкой'!$A:$Z,ROW()-ROW($A$8)+ROW('С закупкой'!$A$8),MATCH("Комната",'С закупкой'!$A$8:$Z$8,0)))</f>
        <v/>
      </c>
      <c r="G135" s="51">
        <f>IF(INDEX('С закупкой'!$A:$Z,ROW()-ROW($A$8)+ROW('С закупкой'!$A$8),MATCH("Кол-во",'С закупкой'!$A$8:$Z$8,0))="","",INDEX('С закупкой'!$A:$Z,ROW()-ROW($A$8)+ROW('С закупкой'!$A$8),MATCH("Кол-во",'С закупкой'!$A$8:$Z$8,0)))</f>
        <v/>
      </c>
      <c r="H135" s="52">
        <f>IF(INDEX('С закупкой'!$A:$Z,ROW()-ROW($A$8)+ROW('С закупкой'!$A$8),MATCH("Ед.",'С закупкой'!$A$8:$Z$8,0))="","",INDEX('С закупкой'!$A:$Z,ROW()-ROW($A$8)+ROW('С закупкой'!$A$8),MATCH("Ед.",'С закупкой'!$A$8:$Z$8,0)))</f>
        <v/>
      </c>
      <c r="I135" s="53">
        <f>IF(INDEX('С закупкой'!$A:$Z,ROW()-ROW($A$8)+ROW('С закупкой'!$A$8),MATCH("Клиенту за ед.",'С закупкой'!$A$8:$Z$8,0))="","",INDEX('С закупкой'!$A:$Z,ROW()-ROW($A$8)+ROW('С закупкой'!$A$8),MATCH("Клиенту за ед.",'С закупкой'!$A$8:$Z$8,0)))</f>
        <v/>
      </c>
      <c r="J135" s="54">
        <f>IF(LEFT($C135,6)="Итого:",SUM(J$8:J134)-2*SUMIF($C$8:$C134,"Итого:*",J$8:J134),IF($C135="ИТОГО ПО ПРОЕКТУ",SUM(J$8:J134)-SUMIF($C$8:$C134,"Итого:*",J$8:J134),IF(INDEX('С закупкой'!$A:$Z,ROW()-ROW($A$8)+ROW('С закупкой'!$A$8),MATCH("Сумма клиенту",'С закупкой'!$A$8:$Z$8,0))="","",INDEX('С закупкой'!$A:$Z,ROW()-ROW($A$8)+ROW('С закупкой'!$A$8),MATCH("Сумма клиенту",'С закупкой'!$A$8:$Z$8,0)))))</f>
        <v/>
      </c>
      <c r="K135" s="50">
        <f>IF(INDEX('С закупкой'!$A:$Z,ROW()-ROW($A$8)+ROW('С закупкой'!$A$8),MATCH("Поставка",'С закупкой'!$A$8:$Z$8,0))="","",INDEX('С закупкой'!$A:$Z,ROW()-ROW($A$8)+ROW('С закупкой'!$A$8),MATCH("Поставка",'С закупкой'!$A$8:$Z$8,0)))</f>
        <v/>
      </c>
      <c r="L135" s="50">
        <f>IF(INDEX('С закупкой'!$A:$Z,ROW()-ROW($A$8)+ROW('С закупкой'!$A$8),MATCH("Примечание",'С закупкой'!$A$8:$Z$8,0))="","",INDEX('С закупкой'!$A:$Z,ROW()-ROW($A$8)+ROW('С закупкой'!$A$8),MATCH("Примечание",'С закупкой'!$A$8:$Z$8,0)))</f>
        <v/>
      </c>
    </row>
    <row r="136" ht="36" customHeight="1">
      <c r="A136" s="47">
        <f>IF(ISNA(MATCH("№",'С закупкой'!$A$8:$Z$8,0)),"!",IF(ISNUMBER(INDEX('С закупкой'!$A:$Z,ROW()-ROW($A$8)+ROW('С закупкой'!$A$8),MATCH("№",'С закупкой'!$A$8:$Z$8,0))),INDEX('С закупкой'!$A:$Z,ROW()-ROW($A$8)+ROW('С закупкой'!$A$8),MATCH("№",'С закупкой'!$A$8:$Z$8,0)),""))</f>
        <v/>
      </c>
      <c r="B136" s="48">
        <f>IF(ISBLANK(INDEX('С закупкой'!$A:$Z,ROW()-ROW($A$8)+ROW('С закупкой'!$A$8),MATCH("Фото",'С закупкой'!$A$8:$Z$8,0))),"",INDEX('С закупкой'!$A:$Z,ROW()-ROW($A$8)+ROW('С закупкой'!$A$8),MATCH("Фото",'С закупкой'!$A$8:$Z$8,0)))</f>
        <v/>
      </c>
      <c r="C136" s="49">
        <f>IF(INDEX('С закупкой'!$A:$Z,ROW()-ROW($A$8)+ROW('С закупкой'!$A$8),MATCH("Наименование",'С закупкой'!$A$8:$Z$8,0))&lt;&gt;"",INDEX('С закупкой'!$A:$Z,ROW()-ROW($A$8)+ROW('С закупкой'!$A$8),MATCH("Наименование",'С закупкой'!$A$8:$Z$8,0)),IF(ISTEXT(INDEX('С закупкой'!$A:$Z,ROW()-ROW($A$8)+ROW('С закупкой'!$A$8),MATCH("№",'С закупкой'!$A$8:$Z$8,0))),INDEX('С закупкой'!$A:$Z,ROW()-ROW($A$8)+ROW('С закупкой'!$A$8),MATCH("№",'С закупкой'!$A$8:$Z$8,0)),""))</f>
        <v/>
      </c>
      <c r="D136" s="49">
        <f>IF(INDEX('С закупкой'!$A:$Z,ROW()-ROW($A$8)+ROW('С закупкой'!$A$8),MATCH("Бренд",'С закупкой'!$A$8:$Z$8,0))="","",INDEX('С закупкой'!$A:$Z,ROW()-ROW($A$8)+ROW('С закупкой'!$A$8),MATCH("Бренд",'С закупкой'!$A$8:$Z$8,0)))</f>
        <v/>
      </c>
      <c r="E136" s="50">
        <f>IF(INDEX('С закупкой'!$A:$Z,ROW()-ROW($A$8)+ROW('С закупкой'!$A$8),MATCH("Артикул",'С закупкой'!$A$8:$Z$8,0))="","",INDEX('С закупкой'!$A:$Z,ROW()-ROW($A$8)+ROW('С закупкой'!$A$8),MATCH("Артикул",'С закупкой'!$A$8:$Z$8,0)))</f>
        <v/>
      </c>
      <c r="F136" s="49">
        <f>IF(INDEX('С закупкой'!$A:$Z,ROW()-ROW($A$8)+ROW('С закупкой'!$A$8),MATCH("Комната",'С закупкой'!$A$8:$Z$8,0))="","",INDEX('С закупкой'!$A:$Z,ROW()-ROW($A$8)+ROW('С закупкой'!$A$8),MATCH("Комната",'С закупкой'!$A$8:$Z$8,0)))</f>
        <v/>
      </c>
      <c r="G136" s="51">
        <f>IF(INDEX('С закупкой'!$A:$Z,ROW()-ROW($A$8)+ROW('С закупкой'!$A$8),MATCH("Кол-во",'С закупкой'!$A$8:$Z$8,0))="","",INDEX('С закупкой'!$A:$Z,ROW()-ROW($A$8)+ROW('С закупкой'!$A$8),MATCH("Кол-во",'С закупкой'!$A$8:$Z$8,0)))</f>
        <v/>
      </c>
      <c r="H136" s="52">
        <f>IF(INDEX('С закупкой'!$A:$Z,ROW()-ROW($A$8)+ROW('С закупкой'!$A$8),MATCH("Ед.",'С закупкой'!$A$8:$Z$8,0))="","",INDEX('С закупкой'!$A:$Z,ROW()-ROW($A$8)+ROW('С закупкой'!$A$8),MATCH("Ед.",'С закупкой'!$A$8:$Z$8,0)))</f>
        <v/>
      </c>
      <c r="I136" s="53">
        <f>IF(INDEX('С закупкой'!$A:$Z,ROW()-ROW($A$8)+ROW('С закупкой'!$A$8),MATCH("Клиенту за ед.",'С закупкой'!$A$8:$Z$8,0))="","",INDEX('С закупкой'!$A:$Z,ROW()-ROW($A$8)+ROW('С закупкой'!$A$8),MATCH("Клиенту за ед.",'С закупкой'!$A$8:$Z$8,0)))</f>
        <v/>
      </c>
      <c r="J136" s="54">
        <f>IF(LEFT($C136,6)="Итого:",SUM(J$8:J135)-2*SUMIF($C$8:$C135,"Итого:*",J$8:J135),IF($C136="ИТОГО ПО ПРОЕКТУ",SUM(J$8:J135)-SUMIF($C$8:$C135,"Итого:*",J$8:J135),IF(INDEX('С закупкой'!$A:$Z,ROW()-ROW($A$8)+ROW('С закупкой'!$A$8),MATCH("Сумма клиенту",'С закупкой'!$A$8:$Z$8,0))="","",INDEX('С закупкой'!$A:$Z,ROW()-ROW($A$8)+ROW('С закупкой'!$A$8),MATCH("Сумма клиенту",'С закупкой'!$A$8:$Z$8,0)))))</f>
        <v/>
      </c>
      <c r="K136" s="50">
        <f>IF(INDEX('С закупкой'!$A:$Z,ROW()-ROW($A$8)+ROW('С закупкой'!$A$8),MATCH("Поставка",'С закупкой'!$A$8:$Z$8,0))="","",INDEX('С закупкой'!$A:$Z,ROW()-ROW($A$8)+ROW('С закупкой'!$A$8),MATCH("Поставка",'С закупкой'!$A$8:$Z$8,0)))</f>
        <v/>
      </c>
      <c r="L136" s="50">
        <f>IF(INDEX('С закупкой'!$A:$Z,ROW()-ROW($A$8)+ROW('С закупкой'!$A$8),MATCH("Примечание",'С закупкой'!$A$8:$Z$8,0))="","",INDEX('С закупкой'!$A:$Z,ROW()-ROW($A$8)+ROW('С закупкой'!$A$8),MATCH("Примечание",'С закупкой'!$A$8:$Z$8,0)))</f>
        <v/>
      </c>
    </row>
    <row r="137" ht="36" customHeight="1">
      <c r="A137" s="47">
        <f>IF(ISNA(MATCH("№",'С закупкой'!$A$8:$Z$8,0)),"!",IF(ISNUMBER(INDEX('С закупкой'!$A:$Z,ROW()-ROW($A$8)+ROW('С закупкой'!$A$8),MATCH("№",'С закупкой'!$A$8:$Z$8,0))),INDEX('С закупкой'!$A:$Z,ROW()-ROW($A$8)+ROW('С закупкой'!$A$8),MATCH("№",'С закупкой'!$A$8:$Z$8,0)),""))</f>
        <v/>
      </c>
      <c r="B137" s="48">
        <f>IF(ISBLANK(INDEX('С закупкой'!$A:$Z,ROW()-ROW($A$8)+ROW('С закупкой'!$A$8),MATCH("Фото",'С закупкой'!$A$8:$Z$8,0))),"",INDEX('С закупкой'!$A:$Z,ROW()-ROW($A$8)+ROW('С закупкой'!$A$8),MATCH("Фото",'С закупкой'!$A$8:$Z$8,0)))</f>
        <v/>
      </c>
      <c r="C137" s="49">
        <f>IF(INDEX('С закупкой'!$A:$Z,ROW()-ROW($A$8)+ROW('С закупкой'!$A$8),MATCH("Наименование",'С закупкой'!$A$8:$Z$8,0))&lt;&gt;"",INDEX('С закупкой'!$A:$Z,ROW()-ROW($A$8)+ROW('С закупкой'!$A$8),MATCH("Наименование",'С закупкой'!$A$8:$Z$8,0)),IF(ISTEXT(INDEX('С закупкой'!$A:$Z,ROW()-ROW($A$8)+ROW('С закупкой'!$A$8),MATCH("№",'С закупкой'!$A$8:$Z$8,0))),INDEX('С закупкой'!$A:$Z,ROW()-ROW($A$8)+ROW('С закупкой'!$A$8),MATCH("№",'С закупкой'!$A$8:$Z$8,0)),""))</f>
        <v/>
      </c>
      <c r="D137" s="49">
        <f>IF(INDEX('С закупкой'!$A:$Z,ROW()-ROW($A$8)+ROW('С закупкой'!$A$8),MATCH("Бренд",'С закупкой'!$A$8:$Z$8,0))="","",INDEX('С закупкой'!$A:$Z,ROW()-ROW($A$8)+ROW('С закупкой'!$A$8),MATCH("Бренд",'С закупкой'!$A$8:$Z$8,0)))</f>
        <v/>
      </c>
      <c r="E137" s="50">
        <f>IF(INDEX('С закупкой'!$A:$Z,ROW()-ROW($A$8)+ROW('С закупкой'!$A$8),MATCH("Артикул",'С закупкой'!$A$8:$Z$8,0))="","",INDEX('С закупкой'!$A:$Z,ROW()-ROW($A$8)+ROW('С закупкой'!$A$8),MATCH("Артикул",'С закупкой'!$A$8:$Z$8,0)))</f>
        <v/>
      </c>
      <c r="F137" s="49">
        <f>IF(INDEX('С закупкой'!$A:$Z,ROW()-ROW($A$8)+ROW('С закупкой'!$A$8),MATCH("Комната",'С закупкой'!$A$8:$Z$8,0))="","",INDEX('С закупкой'!$A:$Z,ROW()-ROW($A$8)+ROW('С закупкой'!$A$8),MATCH("Комната",'С закупкой'!$A$8:$Z$8,0)))</f>
        <v/>
      </c>
      <c r="G137" s="51">
        <f>IF(INDEX('С закупкой'!$A:$Z,ROW()-ROW($A$8)+ROW('С закупкой'!$A$8),MATCH("Кол-во",'С закупкой'!$A$8:$Z$8,0))="","",INDEX('С закупкой'!$A:$Z,ROW()-ROW($A$8)+ROW('С закупкой'!$A$8),MATCH("Кол-во",'С закупкой'!$A$8:$Z$8,0)))</f>
        <v/>
      </c>
      <c r="H137" s="52">
        <f>IF(INDEX('С закупкой'!$A:$Z,ROW()-ROW($A$8)+ROW('С закупкой'!$A$8),MATCH("Ед.",'С закупкой'!$A$8:$Z$8,0))="","",INDEX('С закупкой'!$A:$Z,ROW()-ROW($A$8)+ROW('С закупкой'!$A$8),MATCH("Ед.",'С закупкой'!$A$8:$Z$8,0)))</f>
        <v/>
      </c>
      <c r="I137" s="53">
        <f>IF(INDEX('С закупкой'!$A:$Z,ROW()-ROW($A$8)+ROW('С закупкой'!$A$8),MATCH("Клиенту за ед.",'С закупкой'!$A$8:$Z$8,0))="","",INDEX('С закупкой'!$A:$Z,ROW()-ROW($A$8)+ROW('С закупкой'!$A$8),MATCH("Клиенту за ед.",'С закупкой'!$A$8:$Z$8,0)))</f>
        <v/>
      </c>
      <c r="J137" s="54">
        <f>IF(LEFT($C137,6)="Итого:",SUM(J$8:J136)-2*SUMIF($C$8:$C136,"Итого:*",J$8:J136),IF($C137="ИТОГО ПО ПРОЕКТУ",SUM(J$8:J136)-SUMIF($C$8:$C136,"Итого:*",J$8:J136),IF(INDEX('С закупкой'!$A:$Z,ROW()-ROW($A$8)+ROW('С закупкой'!$A$8),MATCH("Сумма клиенту",'С закупкой'!$A$8:$Z$8,0))="","",INDEX('С закупкой'!$A:$Z,ROW()-ROW($A$8)+ROW('С закупкой'!$A$8),MATCH("Сумма клиенту",'С закупкой'!$A$8:$Z$8,0)))))</f>
        <v/>
      </c>
      <c r="K137" s="50">
        <f>IF(INDEX('С закупкой'!$A:$Z,ROW()-ROW($A$8)+ROW('С закупкой'!$A$8),MATCH("Поставка",'С закупкой'!$A$8:$Z$8,0))="","",INDEX('С закупкой'!$A:$Z,ROW()-ROW($A$8)+ROW('С закупкой'!$A$8),MATCH("Поставка",'С закупкой'!$A$8:$Z$8,0)))</f>
        <v/>
      </c>
      <c r="L137" s="50">
        <f>IF(INDEX('С закупкой'!$A:$Z,ROW()-ROW($A$8)+ROW('С закупкой'!$A$8),MATCH("Примечание",'С закупкой'!$A$8:$Z$8,0))="","",INDEX('С закупкой'!$A:$Z,ROW()-ROW($A$8)+ROW('С закупкой'!$A$8),MATCH("Примечание",'С закупкой'!$A$8:$Z$8,0)))</f>
        <v/>
      </c>
    </row>
    <row r="138" ht="36" customHeight="1">
      <c r="A138" s="47">
        <f>IF(ISNA(MATCH("№",'С закупкой'!$A$8:$Z$8,0)),"!",IF(ISNUMBER(INDEX('С закупкой'!$A:$Z,ROW()-ROW($A$8)+ROW('С закупкой'!$A$8),MATCH("№",'С закупкой'!$A$8:$Z$8,0))),INDEX('С закупкой'!$A:$Z,ROW()-ROW($A$8)+ROW('С закупкой'!$A$8),MATCH("№",'С закупкой'!$A$8:$Z$8,0)),""))</f>
        <v/>
      </c>
      <c r="B138" s="48">
        <f>IF(ISBLANK(INDEX('С закупкой'!$A:$Z,ROW()-ROW($A$8)+ROW('С закупкой'!$A$8),MATCH("Фото",'С закупкой'!$A$8:$Z$8,0))),"",INDEX('С закупкой'!$A:$Z,ROW()-ROW($A$8)+ROW('С закупкой'!$A$8),MATCH("Фото",'С закупкой'!$A$8:$Z$8,0)))</f>
        <v/>
      </c>
      <c r="C138" s="49">
        <f>IF(INDEX('С закупкой'!$A:$Z,ROW()-ROW($A$8)+ROW('С закупкой'!$A$8),MATCH("Наименование",'С закупкой'!$A$8:$Z$8,0))&lt;&gt;"",INDEX('С закупкой'!$A:$Z,ROW()-ROW($A$8)+ROW('С закупкой'!$A$8),MATCH("Наименование",'С закупкой'!$A$8:$Z$8,0)),IF(ISTEXT(INDEX('С закупкой'!$A:$Z,ROW()-ROW($A$8)+ROW('С закупкой'!$A$8),MATCH("№",'С закупкой'!$A$8:$Z$8,0))),INDEX('С закупкой'!$A:$Z,ROW()-ROW($A$8)+ROW('С закупкой'!$A$8),MATCH("№",'С закупкой'!$A$8:$Z$8,0)),""))</f>
        <v/>
      </c>
      <c r="D138" s="49">
        <f>IF(INDEX('С закупкой'!$A:$Z,ROW()-ROW($A$8)+ROW('С закупкой'!$A$8),MATCH("Бренд",'С закупкой'!$A$8:$Z$8,0))="","",INDEX('С закупкой'!$A:$Z,ROW()-ROW($A$8)+ROW('С закупкой'!$A$8),MATCH("Бренд",'С закупкой'!$A$8:$Z$8,0)))</f>
        <v/>
      </c>
      <c r="E138" s="50">
        <f>IF(INDEX('С закупкой'!$A:$Z,ROW()-ROW($A$8)+ROW('С закупкой'!$A$8),MATCH("Артикул",'С закупкой'!$A$8:$Z$8,0))="","",INDEX('С закупкой'!$A:$Z,ROW()-ROW($A$8)+ROW('С закупкой'!$A$8),MATCH("Артикул",'С закупкой'!$A$8:$Z$8,0)))</f>
        <v/>
      </c>
      <c r="F138" s="49">
        <f>IF(INDEX('С закупкой'!$A:$Z,ROW()-ROW($A$8)+ROW('С закупкой'!$A$8),MATCH("Комната",'С закупкой'!$A$8:$Z$8,0))="","",INDEX('С закупкой'!$A:$Z,ROW()-ROW($A$8)+ROW('С закупкой'!$A$8),MATCH("Комната",'С закупкой'!$A$8:$Z$8,0)))</f>
        <v/>
      </c>
      <c r="G138" s="51">
        <f>IF(INDEX('С закупкой'!$A:$Z,ROW()-ROW($A$8)+ROW('С закупкой'!$A$8),MATCH("Кол-во",'С закупкой'!$A$8:$Z$8,0))="","",INDEX('С закупкой'!$A:$Z,ROW()-ROW($A$8)+ROW('С закупкой'!$A$8),MATCH("Кол-во",'С закупкой'!$A$8:$Z$8,0)))</f>
        <v/>
      </c>
      <c r="H138" s="52">
        <f>IF(INDEX('С закупкой'!$A:$Z,ROW()-ROW($A$8)+ROW('С закупкой'!$A$8),MATCH("Ед.",'С закупкой'!$A$8:$Z$8,0))="","",INDEX('С закупкой'!$A:$Z,ROW()-ROW($A$8)+ROW('С закупкой'!$A$8),MATCH("Ед.",'С закупкой'!$A$8:$Z$8,0)))</f>
        <v/>
      </c>
      <c r="I138" s="53">
        <f>IF(INDEX('С закупкой'!$A:$Z,ROW()-ROW($A$8)+ROW('С закупкой'!$A$8),MATCH("Клиенту за ед.",'С закупкой'!$A$8:$Z$8,0))="","",INDEX('С закупкой'!$A:$Z,ROW()-ROW($A$8)+ROW('С закупкой'!$A$8),MATCH("Клиенту за ед.",'С закупкой'!$A$8:$Z$8,0)))</f>
        <v/>
      </c>
      <c r="J138" s="54">
        <f>IF(LEFT($C138,6)="Итого:",SUM(J$8:J137)-2*SUMIF($C$8:$C137,"Итого:*",J$8:J137),IF($C138="ИТОГО ПО ПРОЕКТУ",SUM(J$8:J137)-SUMIF($C$8:$C137,"Итого:*",J$8:J137),IF(INDEX('С закупкой'!$A:$Z,ROW()-ROW($A$8)+ROW('С закупкой'!$A$8),MATCH("Сумма клиенту",'С закупкой'!$A$8:$Z$8,0))="","",INDEX('С закупкой'!$A:$Z,ROW()-ROW($A$8)+ROW('С закупкой'!$A$8),MATCH("Сумма клиенту",'С закупкой'!$A$8:$Z$8,0)))))</f>
        <v/>
      </c>
      <c r="K138" s="50">
        <f>IF(INDEX('С закупкой'!$A:$Z,ROW()-ROW($A$8)+ROW('С закупкой'!$A$8),MATCH("Поставка",'С закупкой'!$A$8:$Z$8,0))="","",INDEX('С закупкой'!$A:$Z,ROW()-ROW($A$8)+ROW('С закупкой'!$A$8),MATCH("Поставка",'С закупкой'!$A$8:$Z$8,0)))</f>
        <v/>
      </c>
      <c r="L138" s="50">
        <f>IF(INDEX('С закупкой'!$A:$Z,ROW()-ROW($A$8)+ROW('С закупкой'!$A$8),MATCH("Примечание",'С закупкой'!$A$8:$Z$8,0))="","",INDEX('С закупкой'!$A:$Z,ROW()-ROW($A$8)+ROW('С закупкой'!$A$8),MATCH("Примечание",'С закупкой'!$A$8:$Z$8,0)))</f>
        <v/>
      </c>
    </row>
    <row r="139" ht="36" customHeight="1">
      <c r="A139" s="47">
        <f>IF(ISNA(MATCH("№",'С закупкой'!$A$8:$Z$8,0)),"!",IF(ISNUMBER(INDEX('С закупкой'!$A:$Z,ROW()-ROW($A$8)+ROW('С закупкой'!$A$8),MATCH("№",'С закупкой'!$A$8:$Z$8,0))),INDEX('С закупкой'!$A:$Z,ROW()-ROW($A$8)+ROW('С закупкой'!$A$8),MATCH("№",'С закупкой'!$A$8:$Z$8,0)),""))</f>
        <v/>
      </c>
      <c r="B139" s="48">
        <f>IF(ISBLANK(INDEX('С закупкой'!$A:$Z,ROW()-ROW($A$8)+ROW('С закупкой'!$A$8),MATCH("Фото",'С закупкой'!$A$8:$Z$8,0))),"",INDEX('С закупкой'!$A:$Z,ROW()-ROW($A$8)+ROW('С закупкой'!$A$8),MATCH("Фото",'С закупкой'!$A$8:$Z$8,0)))</f>
        <v/>
      </c>
      <c r="C139" s="49">
        <f>IF(INDEX('С закупкой'!$A:$Z,ROW()-ROW($A$8)+ROW('С закупкой'!$A$8),MATCH("Наименование",'С закупкой'!$A$8:$Z$8,0))&lt;&gt;"",INDEX('С закупкой'!$A:$Z,ROW()-ROW($A$8)+ROW('С закупкой'!$A$8),MATCH("Наименование",'С закупкой'!$A$8:$Z$8,0)),IF(ISTEXT(INDEX('С закупкой'!$A:$Z,ROW()-ROW($A$8)+ROW('С закупкой'!$A$8),MATCH("№",'С закупкой'!$A$8:$Z$8,0))),INDEX('С закупкой'!$A:$Z,ROW()-ROW($A$8)+ROW('С закупкой'!$A$8),MATCH("№",'С закупкой'!$A$8:$Z$8,0)),""))</f>
        <v/>
      </c>
      <c r="D139" s="49">
        <f>IF(INDEX('С закупкой'!$A:$Z,ROW()-ROW($A$8)+ROW('С закупкой'!$A$8),MATCH("Бренд",'С закупкой'!$A$8:$Z$8,0))="","",INDEX('С закупкой'!$A:$Z,ROW()-ROW($A$8)+ROW('С закупкой'!$A$8),MATCH("Бренд",'С закупкой'!$A$8:$Z$8,0)))</f>
        <v/>
      </c>
      <c r="E139" s="50">
        <f>IF(INDEX('С закупкой'!$A:$Z,ROW()-ROW($A$8)+ROW('С закупкой'!$A$8),MATCH("Артикул",'С закупкой'!$A$8:$Z$8,0))="","",INDEX('С закупкой'!$A:$Z,ROW()-ROW($A$8)+ROW('С закупкой'!$A$8),MATCH("Артикул",'С закупкой'!$A$8:$Z$8,0)))</f>
        <v/>
      </c>
      <c r="F139" s="49">
        <f>IF(INDEX('С закупкой'!$A:$Z,ROW()-ROW($A$8)+ROW('С закупкой'!$A$8),MATCH("Комната",'С закупкой'!$A$8:$Z$8,0))="","",INDEX('С закупкой'!$A:$Z,ROW()-ROW($A$8)+ROW('С закупкой'!$A$8),MATCH("Комната",'С закупкой'!$A$8:$Z$8,0)))</f>
        <v/>
      </c>
      <c r="G139" s="51">
        <f>IF(INDEX('С закупкой'!$A:$Z,ROW()-ROW($A$8)+ROW('С закупкой'!$A$8),MATCH("Кол-во",'С закупкой'!$A$8:$Z$8,0))="","",INDEX('С закупкой'!$A:$Z,ROW()-ROW($A$8)+ROW('С закупкой'!$A$8),MATCH("Кол-во",'С закупкой'!$A$8:$Z$8,0)))</f>
        <v/>
      </c>
      <c r="H139" s="52">
        <f>IF(INDEX('С закупкой'!$A:$Z,ROW()-ROW($A$8)+ROW('С закупкой'!$A$8),MATCH("Ед.",'С закупкой'!$A$8:$Z$8,0))="","",INDEX('С закупкой'!$A:$Z,ROW()-ROW($A$8)+ROW('С закупкой'!$A$8),MATCH("Ед.",'С закупкой'!$A$8:$Z$8,0)))</f>
        <v/>
      </c>
      <c r="I139" s="53">
        <f>IF(INDEX('С закупкой'!$A:$Z,ROW()-ROW($A$8)+ROW('С закупкой'!$A$8),MATCH("Клиенту за ед.",'С закупкой'!$A$8:$Z$8,0))="","",INDEX('С закупкой'!$A:$Z,ROW()-ROW($A$8)+ROW('С закупкой'!$A$8),MATCH("Клиенту за ед.",'С закупкой'!$A$8:$Z$8,0)))</f>
        <v/>
      </c>
      <c r="J139" s="54">
        <f>IF(LEFT($C139,6)="Итого:",SUM(J$8:J138)-2*SUMIF($C$8:$C138,"Итого:*",J$8:J138),IF($C139="ИТОГО ПО ПРОЕКТУ",SUM(J$8:J138)-SUMIF($C$8:$C138,"Итого:*",J$8:J138),IF(INDEX('С закупкой'!$A:$Z,ROW()-ROW($A$8)+ROW('С закупкой'!$A$8),MATCH("Сумма клиенту",'С закупкой'!$A$8:$Z$8,0))="","",INDEX('С закупкой'!$A:$Z,ROW()-ROW($A$8)+ROW('С закупкой'!$A$8),MATCH("Сумма клиенту",'С закупкой'!$A$8:$Z$8,0)))))</f>
        <v/>
      </c>
      <c r="K139" s="50">
        <f>IF(INDEX('С закупкой'!$A:$Z,ROW()-ROW($A$8)+ROW('С закупкой'!$A$8),MATCH("Поставка",'С закупкой'!$A$8:$Z$8,0))="","",INDEX('С закупкой'!$A:$Z,ROW()-ROW($A$8)+ROW('С закупкой'!$A$8),MATCH("Поставка",'С закупкой'!$A$8:$Z$8,0)))</f>
        <v/>
      </c>
      <c r="L139" s="50">
        <f>IF(INDEX('С закупкой'!$A:$Z,ROW()-ROW($A$8)+ROW('С закупкой'!$A$8),MATCH("Примечание",'С закупкой'!$A$8:$Z$8,0))="","",INDEX('С закупкой'!$A:$Z,ROW()-ROW($A$8)+ROW('С закупкой'!$A$8),MATCH("Примечание",'С закупкой'!$A$8:$Z$8,0)))</f>
        <v/>
      </c>
    </row>
    <row r="140" ht="36" customHeight="1">
      <c r="A140" s="47">
        <f>IF(ISNA(MATCH("№",'С закупкой'!$A$8:$Z$8,0)),"!",IF(ISNUMBER(INDEX('С закупкой'!$A:$Z,ROW()-ROW($A$8)+ROW('С закупкой'!$A$8),MATCH("№",'С закупкой'!$A$8:$Z$8,0))),INDEX('С закупкой'!$A:$Z,ROW()-ROW($A$8)+ROW('С закупкой'!$A$8),MATCH("№",'С закупкой'!$A$8:$Z$8,0)),""))</f>
        <v/>
      </c>
      <c r="B140" s="48">
        <f>IF(ISBLANK(INDEX('С закупкой'!$A:$Z,ROW()-ROW($A$8)+ROW('С закупкой'!$A$8),MATCH("Фото",'С закупкой'!$A$8:$Z$8,0))),"",INDEX('С закупкой'!$A:$Z,ROW()-ROW($A$8)+ROW('С закупкой'!$A$8),MATCH("Фото",'С закупкой'!$A$8:$Z$8,0)))</f>
        <v/>
      </c>
      <c r="C140" s="49">
        <f>IF(INDEX('С закупкой'!$A:$Z,ROW()-ROW($A$8)+ROW('С закупкой'!$A$8),MATCH("Наименование",'С закупкой'!$A$8:$Z$8,0))&lt;&gt;"",INDEX('С закупкой'!$A:$Z,ROW()-ROW($A$8)+ROW('С закупкой'!$A$8),MATCH("Наименование",'С закупкой'!$A$8:$Z$8,0)),IF(ISTEXT(INDEX('С закупкой'!$A:$Z,ROW()-ROW($A$8)+ROW('С закупкой'!$A$8),MATCH("№",'С закупкой'!$A$8:$Z$8,0))),INDEX('С закупкой'!$A:$Z,ROW()-ROW($A$8)+ROW('С закупкой'!$A$8),MATCH("№",'С закупкой'!$A$8:$Z$8,0)),""))</f>
        <v/>
      </c>
      <c r="D140" s="49">
        <f>IF(INDEX('С закупкой'!$A:$Z,ROW()-ROW($A$8)+ROW('С закупкой'!$A$8),MATCH("Бренд",'С закупкой'!$A$8:$Z$8,0))="","",INDEX('С закупкой'!$A:$Z,ROW()-ROW($A$8)+ROW('С закупкой'!$A$8),MATCH("Бренд",'С закупкой'!$A$8:$Z$8,0)))</f>
        <v/>
      </c>
      <c r="E140" s="50">
        <f>IF(INDEX('С закупкой'!$A:$Z,ROW()-ROW($A$8)+ROW('С закупкой'!$A$8),MATCH("Артикул",'С закупкой'!$A$8:$Z$8,0))="","",INDEX('С закупкой'!$A:$Z,ROW()-ROW($A$8)+ROW('С закупкой'!$A$8),MATCH("Артикул",'С закупкой'!$A$8:$Z$8,0)))</f>
        <v/>
      </c>
      <c r="F140" s="49">
        <f>IF(INDEX('С закупкой'!$A:$Z,ROW()-ROW($A$8)+ROW('С закупкой'!$A$8),MATCH("Комната",'С закупкой'!$A$8:$Z$8,0))="","",INDEX('С закупкой'!$A:$Z,ROW()-ROW($A$8)+ROW('С закупкой'!$A$8),MATCH("Комната",'С закупкой'!$A$8:$Z$8,0)))</f>
        <v/>
      </c>
      <c r="G140" s="51">
        <f>IF(INDEX('С закупкой'!$A:$Z,ROW()-ROW($A$8)+ROW('С закупкой'!$A$8),MATCH("Кол-во",'С закупкой'!$A$8:$Z$8,0))="","",INDEX('С закупкой'!$A:$Z,ROW()-ROW($A$8)+ROW('С закупкой'!$A$8),MATCH("Кол-во",'С закупкой'!$A$8:$Z$8,0)))</f>
        <v/>
      </c>
      <c r="H140" s="52">
        <f>IF(INDEX('С закупкой'!$A:$Z,ROW()-ROW($A$8)+ROW('С закупкой'!$A$8),MATCH("Ед.",'С закупкой'!$A$8:$Z$8,0))="","",INDEX('С закупкой'!$A:$Z,ROW()-ROW($A$8)+ROW('С закупкой'!$A$8),MATCH("Ед.",'С закупкой'!$A$8:$Z$8,0)))</f>
        <v/>
      </c>
      <c r="I140" s="53">
        <f>IF(INDEX('С закупкой'!$A:$Z,ROW()-ROW($A$8)+ROW('С закупкой'!$A$8),MATCH("Клиенту за ед.",'С закупкой'!$A$8:$Z$8,0))="","",INDEX('С закупкой'!$A:$Z,ROW()-ROW($A$8)+ROW('С закупкой'!$A$8),MATCH("Клиенту за ед.",'С закупкой'!$A$8:$Z$8,0)))</f>
        <v/>
      </c>
      <c r="J140" s="54">
        <f>IF(LEFT($C140,6)="Итого:",SUM(J$8:J139)-2*SUMIF($C$8:$C139,"Итого:*",J$8:J139),IF($C140="ИТОГО ПО ПРОЕКТУ",SUM(J$8:J139)-SUMIF($C$8:$C139,"Итого:*",J$8:J139),IF(INDEX('С закупкой'!$A:$Z,ROW()-ROW($A$8)+ROW('С закупкой'!$A$8),MATCH("Сумма клиенту",'С закупкой'!$A$8:$Z$8,0))="","",INDEX('С закупкой'!$A:$Z,ROW()-ROW($A$8)+ROW('С закупкой'!$A$8),MATCH("Сумма клиенту",'С закупкой'!$A$8:$Z$8,0)))))</f>
        <v/>
      </c>
      <c r="K140" s="50">
        <f>IF(INDEX('С закупкой'!$A:$Z,ROW()-ROW($A$8)+ROW('С закупкой'!$A$8),MATCH("Поставка",'С закупкой'!$A$8:$Z$8,0))="","",INDEX('С закупкой'!$A:$Z,ROW()-ROW($A$8)+ROW('С закупкой'!$A$8),MATCH("Поставка",'С закупкой'!$A$8:$Z$8,0)))</f>
        <v/>
      </c>
      <c r="L140" s="50">
        <f>IF(INDEX('С закупкой'!$A:$Z,ROW()-ROW($A$8)+ROW('С закупкой'!$A$8),MATCH("Примечание",'С закупкой'!$A$8:$Z$8,0))="","",INDEX('С закупкой'!$A:$Z,ROW()-ROW($A$8)+ROW('С закупкой'!$A$8),MATCH("Примечание",'С закупкой'!$A$8:$Z$8,0)))</f>
        <v/>
      </c>
    </row>
    <row r="141" ht="36" customHeight="1">
      <c r="A141" s="47">
        <f>IF(ISNA(MATCH("№",'С закупкой'!$A$8:$Z$8,0)),"!",IF(ISNUMBER(INDEX('С закупкой'!$A:$Z,ROW()-ROW($A$8)+ROW('С закупкой'!$A$8),MATCH("№",'С закупкой'!$A$8:$Z$8,0))),INDEX('С закупкой'!$A:$Z,ROW()-ROW($A$8)+ROW('С закупкой'!$A$8),MATCH("№",'С закупкой'!$A$8:$Z$8,0)),""))</f>
        <v/>
      </c>
      <c r="B141" s="48">
        <f>IF(ISBLANK(INDEX('С закупкой'!$A:$Z,ROW()-ROW($A$8)+ROW('С закупкой'!$A$8),MATCH("Фото",'С закупкой'!$A$8:$Z$8,0))),"",INDEX('С закупкой'!$A:$Z,ROW()-ROW($A$8)+ROW('С закупкой'!$A$8),MATCH("Фото",'С закупкой'!$A$8:$Z$8,0)))</f>
        <v/>
      </c>
      <c r="C141" s="49">
        <f>IF(INDEX('С закупкой'!$A:$Z,ROW()-ROW($A$8)+ROW('С закупкой'!$A$8),MATCH("Наименование",'С закупкой'!$A$8:$Z$8,0))&lt;&gt;"",INDEX('С закупкой'!$A:$Z,ROW()-ROW($A$8)+ROW('С закупкой'!$A$8),MATCH("Наименование",'С закупкой'!$A$8:$Z$8,0)),IF(ISTEXT(INDEX('С закупкой'!$A:$Z,ROW()-ROW($A$8)+ROW('С закупкой'!$A$8),MATCH("№",'С закупкой'!$A$8:$Z$8,0))),INDEX('С закупкой'!$A:$Z,ROW()-ROW($A$8)+ROW('С закупкой'!$A$8),MATCH("№",'С закупкой'!$A$8:$Z$8,0)),""))</f>
        <v/>
      </c>
      <c r="D141" s="49">
        <f>IF(INDEX('С закупкой'!$A:$Z,ROW()-ROW($A$8)+ROW('С закупкой'!$A$8),MATCH("Бренд",'С закупкой'!$A$8:$Z$8,0))="","",INDEX('С закупкой'!$A:$Z,ROW()-ROW($A$8)+ROW('С закупкой'!$A$8),MATCH("Бренд",'С закупкой'!$A$8:$Z$8,0)))</f>
        <v/>
      </c>
      <c r="E141" s="50">
        <f>IF(INDEX('С закупкой'!$A:$Z,ROW()-ROW($A$8)+ROW('С закупкой'!$A$8),MATCH("Артикул",'С закупкой'!$A$8:$Z$8,0))="","",INDEX('С закупкой'!$A:$Z,ROW()-ROW($A$8)+ROW('С закупкой'!$A$8),MATCH("Артикул",'С закупкой'!$A$8:$Z$8,0)))</f>
        <v/>
      </c>
      <c r="F141" s="49">
        <f>IF(INDEX('С закупкой'!$A:$Z,ROW()-ROW($A$8)+ROW('С закупкой'!$A$8),MATCH("Комната",'С закупкой'!$A$8:$Z$8,0))="","",INDEX('С закупкой'!$A:$Z,ROW()-ROW($A$8)+ROW('С закупкой'!$A$8),MATCH("Комната",'С закупкой'!$A$8:$Z$8,0)))</f>
        <v/>
      </c>
      <c r="G141" s="51">
        <f>IF(INDEX('С закупкой'!$A:$Z,ROW()-ROW($A$8)+ROW('С закупкой'!$A$8),MATCH("Кол-во",'С закупкой'!$A$8:$Z$8,0))="","",INDEX('С закупкой'!$A:$Z,ROW()-ROW($A$8)+ROW('С закупкой'!$A$8),MATCH("Кол-во",'С закупкой'!$A$8:$Z$8,0)))</f>
        <v/>
      </c>
      <c r="H141" s="52">
        <f>IF(INDEX('С закупкой'!$A:$Z,ROW()-ROW($A$8)+ROW('С закупкой'!$A$8),MATCH("Ед.",'С закупкой'!$A$8:$Z$8,0))="","",INDEX('С закупкой'!$A:$Z,ROW()-ROW($A$8)+ROW('С закупкой'!$A$8),MATCH("Ед.",'С закупкой'!$A$8:$Z$8,0)))</f>
        <v/>
      </c>
      <c r="I141" s="53">
        <f>IF(INDEX('С закупкой'!$A:$Z,ROW()-ROW($A$8)+ROW('С закупкой'!$A$8),MATCH("Клиенту за ед.",'С закупкой'!$A$8:$Z$8,0))="","",INDEX('С закупкой'!$A:$Z,ROW()-ROW($A$8)+ROW('С закупкой'!$A$8),MATCH("Клиенту за ед.",'С закупкой'!$A$8:$Z$8,0)))</f>
        <v/>
      </c>
      <c r="J141" s="54">
        <f>IF(LEFT($C141,6)="Итого:",SUM(J$8:J140)-2*SUMIF($C$8:$C140,"Итого:*",J$8:J140),IF($C141="ИТОГО ПО ПРОЕКТУ",SUM(J$8:J140)-SUMIF($C$8:$C140,"Итого:*",J$8:J140),IF(INDEX('С закупкой'!$A:$Z,ROW()-ROW($A$8)+ROW('С закупкой'!$A$8),MATCH("Сумма клиенту",'С закупкой'!$A$8:$Z$8,0))="","",INDEX('С закупкой'!$A:$Z,ROW()-ROW($A$8)+ROW('С закупкой'!$A$8),MATCH("Сумма клиенту",'С закупкой'!$A$8:$Z$8,0)))))</f>
        <v/>
      </c>
      <c r="K141" s="50">
        <f>IF(INDEX('С закупкой'!$A:$Z,ROW()-ROW($A$8)+ROW('С закупкой'!$A$8),MATCH("Поставка",'С закупкой'!$A$8:$Z$8,0))="","",INDEX('С закупкой'!$A:$Z,ROW()-ROW($A$8)+ROW('С закупкой'!$A$8),MATCH("Поставка",'С закупкой'!$A$8:$Z$8,0)))</f>
        <v/>
      </c>
      <c r="L141" s="50">
        <f>IF(INDEX('С закупкой'!$A:$Z,ROW()-ROW($A$8)+ROW('С закупкой'!$A$8),MATCH("Примечание",'С закупкой'!$A$8:$Z$8,0))="","",INDEX('С закупкой'!$A:$Z,ROW()-ROW($A$8)+ROW('С закупкой'!$A$8),MATCH("Примечание",'С закупкой'!$A$8:$Z$8,0)))</f>
        <v/>
      </c>
    </row>
    <row r="142" ht="36" customHeight="1">
      <c r="A142" s="47">
        <f>IF(ISNA(MATCH("№",'С закупкой'!$A$8:$Z$8,0)),"!",IF(ISNUMBER(INDEX('С закупкой'!$A:$Z,ROW()-ROW($A$8)+ROW('С закупкой'!$A$8),MATCH("№",'С закупкой'!$A$8:$Z$8,0))),INDEX('С закупкой'!$A:$Z,ROW()-ROW($A$8)+ROW('С закупкой'!$A$8),MATCH("№",'С закупкой'!$A$8:$Z$8,0)),""))</f>
        <v/>
      </c>
      <c r="B142" s="48">
        <f>IF(ISBLANK(INDEX('С закупкой'!$A:$Z,ROW()-ROW($A$8)+ROW('С закупкой'!$A$8),MATCH("Фото",'С закупкой'!$A$8:$Z$8,0))),"",INDEX('С закупкой'!$A:$Z,ROW()-ROW($A$8)+ROW('С закупкой'!$A$8),MATCH("Фото",'С закупкой'!$A$8:$Z$8,0)))</f>
        <v/>
      </c>
      <c r="C142" s="49">
        <f>IF(INDEX('С закупкой'!$A:$Z,ROW()-ROW($A$8)+ROW('С закупкой'!$A$8),MATCH("Наименование",'С закупкой'!$A$8:$Z$8,0))&lt;&gt;"",INDEX('С закупкой'!$A:$Z,ROW()-ROW($A$8)+ROW('С закупкой'!$A$8),MATCH("Наименование",'С закупкой'!$A$8:$Z$8,0)),IF(ISTEXT(INDEX('С закупкой'!$A:$Z,ROW()-ROW($A$8)+ROW('С закупкой'!$A$8),MATCH("№",'С закупкой'!$A$8:$Z$8,0))),INDEX('С закупкой'!$A:$Z,ROW()-ROW($A$8)+ROW('С закупкой'!$A$8),MATCH("№",'С закупкой'!$A$8:$Z$8,0)),""))</f>
        <v/>
      </c>
      <c r="D142" s="49">
        <f>IF(INDEX('С закупкой'!$A:$Z,ROW()-ROW($A$8)+ROW('С закупкой'!$A$8),MATCH("Бренд",'С закупкой'!$A$8:$Z$8,0))="","",INDEX('С закупкой'!$A:$Z,ROW()-ROW($A$8)+ROW('С закупкой'!$A$8),MATCH("Бренд",'С закупкой'!$A$8:$Z$8,0)))</f>
        <v/>
      </c>
      <c r="E142" s="50">
        <f>IF(INDEX('С закупкой'!$A:$Z,ROW()-ROW($A$8)+ROW('С закупкой'!$A$8),MATCH("Артикул",'С закупкой'!$A$8:$Z$8,0))="","",INDEX('С закупкой'!$A:$Z,ROW()-ROW($A$8)+ROW('С закупкой'!$A$8),MATCH("Артикул",'С закупкой'!$A$8:$Z$8,0)))</f>
        <v/>
      </c>
      <c r="F142" s="49">
        <f>IF(INDEX('С закупкой'!$A:$Z,ROW()-ROW($A$8)+ROW('С закупкой'!$A$8),MATCH("Комната",'С закупкой'!$A$8:$Z$8,0))="","",INDEX('С закупкой'!$A:$Z,ROW()-ROW($A$8)+ROW('С закупкой'!$A$8),MATCH("Комната",'С закупкой'!$A$8:$Z$8,0)))</f>
        <v/>
      </c>
      <c r="G142" s="51">
        <f>IF(INDEX('С закупкой'!$A:$Z,ROW()-ROW($A$8)+ROW('С закупкой'!$A$8),MATCH("Кол-во",'С закупкой'!$A$8:$Z$8,0))="","",INDEX('С закупкой'!$A:$Z,ROW()-ROW($A$8)+ROW('С закупкой'!$A$8),MATCH("Кол-во",'С закупкой'!$A$8:$Z$8,0)))</f>
        <v/>
      </c>
      <c r="H142" s="52">
        <f>IF(INDEX('С закупкой'!$A:$Z,ROW()-ROW($A$8)+ROW('С закупкой'!$A$8),MATCH("Ед.",'С закупкой'!$A$8:$Z$8,0))="","",INDEX('С закупкой'!$A:$Z,ROW()-ROW($A$8)+ROW('С закупкой'!$A$8),MATCH("Ед.",'С закупкой'!$A$8:$Z$8,0)))</f>
        <v/>
      </c>
      <c r="I142" s="53">
        <f>IF(INDEX('С закупкой'!$A:$Z,ROW()-ROW($A$8)+ROW('С закупкой'!$A$8),MATCH("Клиенту за ед.",'С закупкой'!$A$8:$Z$8,0))="","",INDEX('С закупкой'!$A:$Z,ROW()-ROW($A$8)+ROW('С закупкой'!$A$8),MATCH("Клиенту за ед.",'С закупкой'!$A$8:$Z$8,0)))</f>
        <v/>
      </c>
      <c r="J142" s="54">
        <f>IF(LEFT($C142,6)="Итого:",SUM(J$8:J141)-2*SUMIF($C$8:$C141,"Итого:*",J$8:J141),IF($C142="ИТОГО ПО ПРОЕКТУ",SUM(J$8:J141)-SUMIF($C$8:$C141,"Итого:*",J$8:J141),IF(INDEX('С закупкой'!$A:$Z,ROW()-ROW($A$8)+ROW('С закупкой'!$A$8),MATCH("Сумма клиенту",'С закупкой'!$A$8:$Z$8,0))="","",INDEX('С закупкой'!$A:$Z,ROW()-ROW($A$8)+ROW('С закупкой'!$A$8),MATCH("Сумма клиенту",'С закупкой'!$A$8:$Z$8,0)))))</f>
        <v/>
      </c>
      <c r="K142" s="50">
        <f>IF(INDEX('С закупкой'!$A:$Z,ROW()-ROW($A$8)+ROW('С закупкой'!$A$8),MATCH("Поставка",'С закупкой'!$A$8:$Z$8,0))="","",INDEX('С закупкой'!$A:$Z,ROW()-ROW($A$8)+ROW('С закупкой'!$A$8),MATCH("Поставка",'С закупкой'!$A$8:$Z$8,0)))</f>
        <v/>
      </c>
      <c r="L142" s="50">
        <f>IF(INDEX('С закупкой'!$A:$Z,ROW()-ROW($A$8)+ROW('С закупкой'!$A$8),MATCH("Примечание",'С закупкой'!$A$8:$Z$8,0))="","",INDEX('С закупкой'!$A:$Z,ROW()-ROW($A$8)+ROW('С закупкой'!$A$8),MATCH("Примечание",'С закупкой'!$A$8:$Z$8,0)))</f>
        <v/>
      </c>
    </row>
    <row r="143" ht="36" customHeight="1">
      <c r="A143" s="47">
        <f>IF(ISNA(MATCH("№",'С закупкой'!$A$8:$Z$8,0)),"!",IF(ISNUMBER(INDEX('С закупкой'!$A:$Z,ROW()-ROW($A$8)+ROW('С закупкой'!$A$8),MATCH("№",'С закупкой'!$A$8:$Z$8,0))),INDEX('С закупкой'!$A:$Z,ROW()-ROW($A$8)+ROW('С закупкой'!$A$8),MATCH("№",'С закупкой'!$A$8:$Z$8,0)),""))</f>
        <v/>
      </c>
      <c r="B143" s="48">
        <f>IF(ISBLANK(INDEX('С закупкой'!$A:$Z,ROW()-ROW($A$8)+ROW('С закупкой'!$A$8),MATCH("Фото",'С закупкой'!$A$8:$Z$8,0))),"",INDEX('С закупкой'!$A:$Z,ROW()-ROW($A$8)+ROW('С закупкой'!$A$8),MATCH("Фото",'С закупкой'!$A$8:$Z$8,0)))</f>
        <v/>
      </c>
      <c r="C143" s="49">
        <f>IF(INDEX('С закупкой'!$A:$Z,ROW()-ROW($A$8)+ROW('С закупкой'!$A$8),MATCH("Наименование",'С закупкой'!$A$8:$Z$8,0))&lt;&gt;"",INDEX('С закупкой'!$A:$Z,ROW()-ROW($A$8)+ROW('С закупкой'!$A$8),MATCH("Наименование",'С закупкой'!$A$8:$Z$8,0)),IF(ISTEXT(INDEX('С закупкой'!$A:$Z,ROW()-ROW($A$8)+ROW('С закупкой'!$A$8),MATCH("№",'С закупкой'!$A$8:$Z$8,0))),INDEX('С закупкой'!$A:$Z,ROW()-ROW($A$8)+ROW('С закупкой'!$A$8),MATCH("№",'С закупкой'!$A$8:$Z$8,0)),""))</f>
        <v/>
      </c>
      <c r="D143" s="49">
        <f>IF(INDEX('С закупкой'!$A:$Z,ROW()-ROW($A$8)+ROW('С закупкой'!$A$8),MATCH("Бренд",'С закупкой'!$A$8:$Z$8,0))="","",INDEX('С закупкой'!$A:$Z,ROW()-ROW($A$8)+ROW('С закупкой'!$A$8),MATCH("Бренд",'С закупкой'!$A$8:$Z$8,0)))</f>
        <v/>
      </c>
      <c r="E143" s="50">
        <f>IF(INDEX('С закупкой'!$A:$Z,ROW()-ROW($A$8)+ROW('С закупкой'!$A$8),MATCH("Артикул",'С закупкой'!$A$8:$Z$8,0))="","",INDEX('С закупкой'!$A:$Z,ROW()-ROW($A$8)+ROW('С закупкой'!$A$8),MATCH("Артикул",'С закупкой'!$A$8:$Z$8,0)))</f>
        <v/>
      </c>
      <c r="F143" s="49">
        <f>IF(INDEX('С закупкой'!$A:$Z,ROW()-ROW($A$8)+ROW('С закупкой'!$A$8),MATCH("Комната",'С закупкой'!$A$8:$Z$8,0))="","",INDEX('С закупкой'!$A:$Z,ROW()-ROW($A$8)+ROW('С закупкой'!$A$8),MATCH("Комната",'С закупкой'!$A$8:$Z$8,0)))</f>
        <v/>
      </c>
      <c r="G143" s="51">
        <f>IF(INDEX('С закупкой'!$A:$Z,ROW()-ROW($A$8)+ROW('С закупкой'!$A$8),MATCH("Кол-во",'С закупкой'!$A$8:$Z$8,0))="","",INDEX('С закупкой'!$A:$Z,ROW()-ROW($A$8)+ROW('С закупкой'!$A$8),MATCH("Кол-во",'С закупкой'!$A$8:$Z$8,0)))</f>
        <v/>
      </c>
      <c r="H143" s="52">
        <f>IF(INDEX('С закупкой'!$A:$Z,ROW()-ROW($A$8)+ROW('С закупкой'!$A$8),MATCH("Ед.",'С закупкой'!$A$8:$Z$8,0))="","",INDEX('С закупкой'!$A:$Z,ROW()-ROW($A$8)+ROW('С закупкой'!$A$8),MATCH("Ед.",'С закупкой'!$A$8:$Z$8,0)))</f>
        <v/>
      </c>
      <c r="I143" s="53">
        <f>IF(INDEX('С закупкой'!$A:$Z,ROW()-ROW($A$8)+ROW('С закупкой'!$A$8),MATCH("Клиенту за ед.",'С закупкой'!$A$8:$Z$8,0))="","",INDEX('С закупкой'!$A:$Z,ROW()-ROW($A$8)+ROW('С закупкой'!$A$8),MATCH("Клиенту за ед.",'С закупкой'!$A$8:$Z$8,0)))</f>
        <v/>
      </c>
      <c r="J143" s="54">
        <f>IF(LEFT($C143,6)="Итого:",SUM(J$8:J142)-2*SUMIF($C$8:$C142,"Итого:*",J$8:J142),IF($C143="ИТОГО ПО ПРОЕКТУ",SUM(J$8:J142)-SUMIF($C$8:$C142,"Итого:*",J$8:J142),IF(INDEX('С закупкой'!$A:$Z,ROW()-ROW($A$8)+ROW('С закупкой'!$A$8),MATCH("Сумма клиенту",'С закупкой'!$A$8:$Z$8,0))="","",INDEX('С закупкой'!$A:$Z,ROW()-ROW($A$8)+ROW('С закупкой'!$A$8),MATCH("Сумма клиенту",'С закупкой'!$A$8:$Z$8,0)))))</f>
        <v/>
      </c>
      <c r="K143" s="50">
        <f>IF(INDEX('С закупкой'!$A:$Z,ROW()-ROW($A$8)+ROW('С закупкой'!$A$8),MATCH("Поставка",'С закупкой'!$A$8:$Z$8,0))="","",INDEX('С закупкой'!$A:$Z,ROW()-ROW($A$8)+ROW('С закупкой'!$A$8),MATCH("Поставка",'С закупкой'!$A$8:$Z$8,0)))</f>
        <v/>
      </c>
      <c r="L143" s="50">
        <f>IF(INDEX('С закупкой'!$A:$Z,ROW()-ROW($A$8)+ROW('С закупкой'!$A$8),MATCH("Примечание",'С закупкой'!$A$8:$Z$8,0))="","",INDEX('С закупкой'!$A:$Z,ROW()-ROW($A$8)+ROW('С закупкой'!$A$8),MATCH("Примечание",'С закупкой'!$A$8:$Z$8,0)))</f>
        <v/>
      </c>
    </row>
    <row r="144" ht="36" customHeight="1">
      <c r="A144" s="47">
        <f>IF(ISNA(MATCH("№",'С закупкой'!$A$8:$Z$8,0)),"!",IF(ISNUMBER(INDEX('С закупкой'!$A:$Z,ROW()-ROW($A$8)+ROW('С закупкой'!$A$8),MATCH("№",'С закупкой'!$A$8:$Z$8,0))),INDEX('С закупкой'!$A:$Z,ROW()-ROW($A$8)+ROW('С закупкой'!$A$8),MATCH("№",'С закупкой'!$A$8:$Z$8,0)),""))</f>
        <v/>
      </c>
      <c r="B144" s="48">
        <f>IF(ISBLANK(INDEX('С закупкой'!$A:$Z,ROW()-ROW($A$8)+ROW('С закупкой'!$A$8),MATCH("Фото",'С закупкой'!$A$8:$Z$8,0))),"",INDEX('С закупкой'!$A:$Z,ROW()-ROW($A$8)+ROW('С закупкой'!$A$8),MATCH("Фото",'С закупкой'!$A$8:$Z$8,0)))</f>
        <v/>
      </c>
      <c r="C144" s="49">
        <f>IF(INDEX('С закупкой'!$A:$Z,ROW()-ROW($A$8)+ROW('С закупкой'!$A$8),MATCH("Наименование",'С закупкой'!$A$8:$Z$8,0))&lt;&gt;"",INDEX('С закупкой'!$A:$Z,ROW()-ROW($A$8)+ROW('С закупкой'!$A$8),MATCH("Наименование",'С закупкой'!$A$8:$Z$8,0)),IF(ISTEXT(INDEX('С закупкой'!$A:$Z,ROW()-ROW($A$8)+ROW('С закупкой'!$A$8),MATCH("№",'С закупкой'!$A$8:$Z$8,0))),INDEX('С закупкой'!$A:$Z,ROW()-ROW($A$8)+ROW('С закупкой'!$A$8),MATCH("№",'С закупкой'!$A$8:$Z$8,0)),""))</f>
        <v/>
      </c>
      <c r="D144" s="49">
        <f>IF(INDEX('С закупкой'!$A:$Z,ROW()-ROW($A$8)+ROW('С закупкой'!$A$8),MATCH("Бренд",'С закупкой'!$A$8:$Z$8,0))="","",INDEX('С закупкой'!$A:$Z,ROW()-ROW($A$8)+ROW('С закупкой'!$A$8),MATCH("Бренд",'С закупкой'!$A$8:$Z$8,0)))</f>
        <v/>
      </c>
      <c r="E144" s="50">
        <f>IF(INDEX('С закупкой'!$A:$Z,ROW()-ROW($A$8)+ROW('С закупкой'!$A$8),MATCH("Артикул",'С закупкой'!$A$8:$Z$8,0))="","",INDEX('С закупкой'!$A:$Z,ROW()-ROW($A$8)+ROW('С закупкой'!$A$8),MATCH("Артикул",'С закупкой'!$A$8:$Z$8,0)))</f>
        <v/>
      </c>
      <c r="F144" s="49">
        <f>IF(INDEX('С закупкой'!$A:$Z,ROW()-ROW($A$8)+ROW('С закупкой'!$A$8),MATCH("Комната",'С закупкой'!$A$8:$Z$8,0))="","",INDEX('С закупкой'!$A:$Z,ROW()-ROW($A$8)+ROW('С закупкой'!$A$8),MATCH("Комната",'С закупкой'!$A$8:$Z$8,0)))</f>
        <v/>
      </c>
      <c r="G144" s="51">
        <f>IF(INDEX('С закупкой'!$A:$Z,ROW()-ROW($A$8)+ROW('С закупкой'!$A$8),MATCH("Кол-во",'С закупкой'!$A$8:$Z$8,0))="","",INDEX('С закупкой'!$A:$Z,ROW()-ROW($A$8)+ROW('С закупкой'!$A$8),MATCH("Кол-во",'С закупкой'!$A$8:$Z$8,0)))</f>
        <v/>
      </c>
      <c r="H144" s="52">
        <f>IF(INDEX('С закупкой'!$A:$Z,ROW()-ROW($A$8)+ROW('С закупкой'!$A$8),MATCH("Ед.",'С закупкой'!$A$8:$Z$8,0))="","",INDEX('С закупкой'!$A:$Z,ROW()-ROW($A$8)+ROW('С закупкой'!$A$8),MATCH("Ед.",'С закупкой'!$A$8:$Z$8,0)))</f>
        <v/>
      </c>
      <c r="I144" s="53">
        <f>IF(INDEX('С закупкой'!$A:$Z,ROW()-ROW($A$8)+ROW('С закупкой'!$A$8),MATCH("Клиенту за ед.",'С закупкой'!$A$8:$Z$8,0))="","",INDEX('С закупкой'!$A:$Z,ROW()-ROW($A$8)+ROW('С закупкой'!$A$8),MATCH("Клиенту за ед.",'С закупкой'!$A$8:$Z$8,0)))</f>
        <v/>
      </c>
      <c r="J144" s="54">
        <f>IF(LEFT($C144,6)="Итого:",SUM(J$8:J143)-2*SUMIF($C$8:$C143,"Итого:*",J$8:J143),IF($C144="ИТОГО ПО ПРОЕКТУ",SUM(J$8:J143)-SUMIF($C$8:$C143,"Итого:*",J$8:J143),IF(INDEX('С закупкой'!$A:$Z,ROW()-ROW($A$8)+ROW('С закупкой'!$A$8),MATCH("Сумма клиенту",'С закупкой'!$A$8:$Z$8,0))="","",INDEX('С закупкой'!$A:$Z,ROW()-ROW($A$8)+ROW('С закупкой'!$A$8),MATCH("Сумма клиенту",'С закупкой'!$A$8:$Z$8,0)))))</f>
        <v/>
      </c>
      <c r="K144" s="50">
        <f>IF(INDEX('С закупкой'!$A:$Z,ROW()-ROW($A$8)+ROW('С закупкой'!$A$8),MATCH("Поставка",'С закупкой'!$A$8:$Z$8,0))="","",INDEX('С закупкой'!$A:$Z,ROW()-ROW($A$8)+ROW('С закупкой'!$A$8),MATCH("Поставка",'С закупкой'!$A$8:$Z$8,0)))</f>
        <v/>
      </c>
      <c r="L144" s="50">
        <f>IF(INDEX('С закупкой'!$A:$Z,ROW()-ROW($A$8)+ROW('С закупкой'!$A$8),MATCH("Примечание",'С закупкой'!$A$8:$Z$8,0))="","",INDEX('С закупкой'!$A:$Z,ROW()-ROW($A$8)+ROW('С закупкой'!$A$8),MATCH("Примечание",'С закупкой'!$A$8:$Z$8,0)))</f>
        <v/>
      </c>
    </row>
    <row r="145" ht="36" customHeight="1">
      <c r="A145" s="47">
        <f>IF(ISNA(MATCH("№",'С закупкой'!$A$8:$Z$8,0)),"!",IF(ISNUMBER(INDEX('С закупкой'!$A:$Z,ROW()-ROW($A$8)+ROW('С закупкой'!$A$8),MATCH("№",'С закупкой'!$A$8:$Z$8,0))),INDEX('С закупкой'!$A:$Z,ROW()-ROW($A$8)+ROW('С закупкой'!$A$8),MATCH("№",'С закупкой'!$A$8:$Z$8,0)),""))</f>
        <v/>
      </c>
      <c r="B145" s="48">
        <f>IF(ISBLANK(INDEX('С закупкой'!$A:$Z,ROW()-ROW($A$8)+ROW('С закупкой'!$A$8),MATCH("Фото",'С закупкой'!$A$8:$Z$8,0))),"",INDEX('С закупкой'!$A:$Z,ROW()-ROW($A$8)+ROW('С закупкой'!$A$8),MATCH("Фото",'С закупкой'!$A$8:$Z$8,0)))</f>
        <v/>
      </c>
      <c r="C145" s="49">
        <f>IF(INDEX('С закупкой'!$A:$Z,ROW()-ROW($A$8)+ROW('С закупкой'!$A$8),MATCH("Наименование",'С закупкой'!$A$8:$Z$8,0))&lt;&gt;"",INDEX('С закупкой'!$A:$Z,ROW()-ROW($A$8)+ROW('С закупкой'!$A$8),MATCH("Наименование",'С закупкой'!$A$8:$Z$8,0)),IF(ISTEXT(INDEX('С закупкой'!$A:$Z,ROW()-ROW($A$8)+ROW('С закупкой'!$A$8),MATCH("№",'С закупкой'!$A$8:$Z$8,0))),INDEX('С закупкой'!$A:$Z,ROW()-ROW($A$8)+ROW('С закупкой'!$A$8),MATCH("№",'С закупкой'!$A$8:$Z$8,0)),""))</f>
        <v/>
      </c>
      <c r="D145" s="49">
        <f>IF(INDEX('С закупкой'!$A:$Z,ROW()-ROW($A$8)+ROW('С закупкой'!$A$8),MATCH("Бренд",'С закупкой'!$A$8:$Z$8,0))="","",INDEX('С закупкой'!$A:$Z,ROW()-ROW($A$8)+ROW('С закупкой'!$A$8),MATCH("Бренд",'С закупкой'!$A$8:$Z$8,0)))</f>
        <v/>
      </c>
      <c r="E145" s="50">
        <f>IF(INDEX('С закупкой'!$A:$Z,ROW()-ROW($A$8)+ROW('С закупкой'!$A$8),MATCH("Артикул",'С закупкой'!$A$8:$Z$8,0))="","",INDEX('С закупкой'!$A:$Z,ROW()-ROW($A$8)+ROW('С закупкой'!$A$8),MATCH("Артикул",'С закупкой'!$A$8:$Z$8,0)))</f>
        <v/>
      </c>
      <c r="F145" s="49">
        <f>IF(INDEX('С закупкой'!$A:$Z,ROW()-ROW($A$8)+ROW('С закупкой'!$A$8),MATCH("Комната",'С закупкой'!$A$8:$Z$8,0))="","",INDEX('С закупкой'!$A:$Z,ROW()-ROW($A$8)+ROW('С закупкой'!$A$8),MATCH("Комната",'С закупкой'!$A$8:$Z$8,0)))</f>
        <v/>
      </c>
      <c r="G145" s="51">
        <f>IF(INDEX('С закупкой'!$A:$Z,ROW()-ROW($A$8)+ROW('С закупкой'!$A$8),MATCH("Кол-во",'С закупкой'!$A$8:$Z$8,0))="","",INDEX('С закупкой'!$A:$Z,ROW()-ROW($A$8)+ROW('С закупкой'!$A$8),MATCH("Кол-во",'С закупкой'!$A$8:$Z$8,0)))</f>
        <v/>
      </c>
      <c r="H145" s="52">
        <f>IF(INDEX('С закупкой'!$A:$Z,ROW()-ROW($A$8)+ROW('С закупкой'!$A$8),MATCH("Ед.",'С закупкой'!$A$8:$Z$8,0))="","",INDEX('С закупкой'!$A:$Z,ROW()-ROW($A$8)+ROW('С закупкой'!$A$8),MATCH("Ед.",'С закупкой'!$A$8:$Z$8,0)))</f>
        <v/>
      </c>
      <c r="I145" s="53">
        <f>IF(INDEX('С закупкой'!$A:$Z,ROW()-ROW($A$8)+ROW('С закупкой'!$A$8),MATCH("Клиенту за ед.",'С закупкой'!$A$8:$Z$8,0))="","",INDEX('С закупкой'!$A:$Z,ROW()-ROW($A$8)+ROW('С закупкой'!$A$8),MATCH("Клиенту за ед.",'С закупкой'!$A$8:$Z$8,0)))</f>
        <v/>
      </c>
      <c r="J145" s="54">
        <f>IF(LEFT($C145,6)="Итого:",SUM(J$8:J144)-2*SUMIF($C$8:$C144,"Итого:*",J$8:J144),IF($C145="ИТОГО ПО ПРОЕКТУ",SUM(J$8:J144)-SUMIF($C$8:$C144,"Итого:*",J$8:J144),IF(INDEX('С закупкой'!$A:$Z,ROW()-ROW($A$8)+ROW('С закупкой'!$A$8),MATCH("Сумма клиенту",'С закупкой'!$A$8:$Z$8,0))="","",INDEX('С закупкой'!$A:$Z,ROW()-ROW($A$8)+ROW('С закупкой'!$A$8),MATCH("Сумма клиенту",'С закупкой'!$A$8:$Z$8,0)))))</f>
        <v/>
      </c>
      <c r="K145" s="50">
        <f>IF(INDEX('С закупкой'!$A:$Z,ROW()-ROW($A$8)+ROW('С закупкой'!$A$8),MATCH("Поставка",'С закупкой'!$A$8:$Z$8,0))="","",INDEX('С закупкой'!$A:$Z,ROW()-ROW($A$8)+ROW('С закупкой'!$A$8),MATCH("Поставка",'С закупкой'!$A$8:$Z$8,0)))</f>
        <v/>
      </c>
      <c r="L145" s="50">
        <f>IF(INDEX('С закупкой'!$A:$Z,ROW()-ROW($A$8)+ROW('С закупкой'!$A$8),MATCH("Примечание",'С закупкой'!$A$8:$Z$8,0))="","",INDEX('С закупкой'!$A:$Z,ROW()-ROW($A$8)+ROW('С закупкой'!$A$8),MATCH("Примечание",'С закупкой'!$A$8:$Z$8,0)))</f>
        <v/>
      </c>
    </row>
    <row r="146" ht="36" customHeight="1">
      <c r="A146" s="47">
        <f>IF(ISNA(MATCH("№",'С закупкой'!$A$8:$Z$8,0)),"!",IF(ISNUMBER(INDEX('С закупкой'!$A:$Z,ROW()-ROW($A$8)+ROW('С закупкой'!$A$8),MATCH("№",'С закупкой'!$A$8:$Z$8,0))),INDEX('С закупкой'!$A:$Z,ROW()-ROW($A$8)+ROW('С закупкой'!$A$8),MATCH("№",'С закупкой'!$A$8:$Z$8,0)),""))</f>
        <v/>
      </c>
      <c r="B146" s="48">
        <f>IF(ISBLANK(INDEX('С закупкой'!$A:$Z,ROW()-ROW($A$8)+ROW('С закупкой'!$A$8),MATCH("Фото",'С закупкой'!$A$8:$Z$8,0))),"",INDEX('С закупкой'!$A:$Z,ROW()-ROW($A$8)+ROW('С закупкой'!$A$8),MATCH("Фото",'С закупкой'!$A$8:$Z$8,0)))</f>
        <v/>
      </c>
      <c r="C146" s="49">
        <f>IF(INDEX('С закупкой'!$A:$Z,ROW()-ROW($A$8)+ROW('С закупкой'!$A$8),MATCH("Наименование",'С закупкой'!$A$8:$Z$8,0))&lt;&gt;"",INDEX('С закупкой'!$A:$Z,ROW()-ROW($A$8)+ROW('С закупкой'!$A$8),MATCH("Наименование",'С закупкой'!$A$8:$Z$8,0)),IF(ISTEXT(INDEX('С закупкой'!$A:$Z,ROW()-ROW($A$8)+ROW('С закупкой'!$A$8),MATCH("№",'С закупкой'!$A$8:$Z$8,0))),INDEX('С закупкой'!$A:$Z,ROW()-ROW($A$8)+ROW('С закупкой'!$A$8),MATCH("№",'С закупкой'!$A$8:$Z$8,0)),""))</f>
        <v/>
      </c>
      <c r="D146" s="49">
        <f>IF(INDEX('С закупкой'!$A:$Z,ROW()-ROW($A$8)+ROW('С закупкой'!$A$8),MATCH("Бренд",'С закупкой'!$A$8:$Z$8,0))="","",INDEX('С закупкой'!$A:$Z,ROW()-ROW($A$8)+ROW('С закупкой'!$A$8),MATCH("Бренд",'С закупкой'!$A$8:$Z$8,0)))</f>
        <v/>
      </c>
      <c r="E146" s="50">
        <f>IF(INDEX('С закупкой'!$A:$Z,ROW()-ROW($A$8)+ROW('С закупкой'!$A$8),MATCH("Артикул",'С закупкой'!$A$8:$Z$8,0))="","",INDEX('С закупкой'!$A:$Z,ROW()-ROW($A$8)+ROW('С закупкой'!$A$8),MATCH("Артикул",'С закупкой'!$A$8:$Z$8,0)))</f>
        <v/>
      </c>
      <c r="F146" s="49">
        <f>IF(INDEX('С закупкой'!$A:$Z,ROW()-ROW($A$8)+ROW('С закупкой'!$A$8),MATCH("Комната",'С закупкой'!$A$8:$Z$8,0))="","",INDEX('С закупкой'!$A:$Z,ROW()-ROW($A$8)+ROW('С закупкой'!$A$8),MATCH("Комната",'С закупкой'!$A$8:$Z$8,0)))</f>
        <v/>
      </c>
      <c r="G146" s="51">
        <f>IF(INDEX('С закупкой'!$A:$Z,ROW()-ROW($A$8)+ROW('С закупкой'!$A$8),MATCH("Кол-во",'С закупкой'!$A$8:$Z$8,0))="","",INDEX('С закупкой'!$A:$Z,ROW()-ROW($A$8)+ROW('С закупкой'!$A$8),MATCH("Кол-во",'С закупкой'!$A$8:$Z$8,0)))</f>
        <v/>
      </c>
      <c r="H146" s="52">
        <f>IF(INDEX('С закупкой'!$A:$Z,ROW()-ROW($A$8)+ROW('С закупкой'!$A$8),MATCH("Ед.",'С закупкой'!$A$8:$Z$8,0))="","",INDEX('С закупкой'!$A:$Z,ROW()-ROW($A$8)+ROW('С закупкой'!$A$8),MATCH("Ед.",'С закупкой'!$A$8:$Z$8,0)))</f>
        <v/>
      </c>
      <c r="I146" s="53">
        <f>IF(INDEX('С закупкой'!$A:$Z,ROW()-ROW($A$8)+ROW('С закупкой'!$A$8),MATCH("Клиенту за ед.",'С закупкой'!$A$8:$Z$8,0))="","",INDEX('С закупкой'!$A:$Z,ROW()-ROW($A$8)+ROW('С закупкой'!$A$8),MATCH("Клиенту за ед.",'С закупкой'!$A$8:$Z$8,0)))</f>
        <v/>
      </c>
      <c r="J146" s="54">
        <f>IF(LEFT($C146,6)="Итого:",SUM(J$8:J145)-2*SUMIF($C$8:$C145,"Итого:*",J$8:J145),IF($C146="ИТОГО ПО ПРОЕКТУ",SUM(J$8:J145)-SUMIF($C$8:$C145,"Итого:*",J$8:J145),IF(INDEX('С закупкой'!$A:$Z,ROW()-ROW($A$8)+ROW('С закупкой'!$A$8),MATCH("Сумма клиенту",'С закупкой'!$A$8:$Z$8,0))="","",INDEX('С закупкой'!$A:$Z,ROW()-ROW($A$8)+ROW('С закупкой'!$A$8),MATCH("Сумма клиенту",'С закупкой'!$A$8:$Z$8,0)))))</f>
        <v/>
      </c>
      <c r="K146" s="50">
        <f>IF(INDEX('С закупкой'!$A:$Z,ROW()-ROW($A$8)+ROW('С закупкой'!$A$8),MATCH("Поставка",'С закупкой'!$A$8:$Z$8,0))="","",INDEX('С закупкой'!$A:$Z,ROW()-ROW($A$8)+ROW('С закупкой'!$A$8),MATCH("Поставка",'С закупкой'!$A$8:$Z$8,0)))</f>
        <v/>
      </c>
      <c r="L146" s="50">
        <f>IF(INDEX('С закупкой'!$A:$Z,ROW()-ROW($A$8)+ROW('С закупкой'!$A$8),MATCH("Примечание",'С закупкой'!$A$8:$Z$8,0))="","",INDEX('С закупкой'!$A:$Z,ROW()-ROW($A$8)+ROW('С закупкой'!$A$8),MATCH("Примечание",'С закупкой'!$A$8:$Z$8,0)))</f>
        <v/>
      </c>
    </row>
    <row r="147" ht="36" customHeight="1">
      <c r="A147" s="47">
        <f>IF(ISNA(MATCH("№",'С закупкой'!$A$8:$Z$8,0)),"!",IF(ISNUMBER(INDEX('С закупкой'!$A:$Z,ROW()-ROW($A$8)+ROW('С закупкой'!$A$8),MATCH("№",'С закупкой'!$A$8:$Z$8,0))),INDEX('С закупкой'!$A:$Z,ROW()-ROW($A$8)+ROW('С закупкой'!$A$8),MATCH("№",'С закупкой'!$A$8:$Z$8,0)),""))</f>
        <v/>
      </c>
      <c r="B147" s="48">
        <f>IF(ISBLANK(INDEX('С закупкой'!$A:$Z,ROW()-ROW($A$8)+ROW('С закупкой'!$A$8),MATCH("Фото",'С закупкой'!$A$8:$Z$8,0))),"",INDEX('С закупкой'!$A:$Z,ROW()-ROW($A$8)+ROW('С закупкой'!$A$8),MATCH("Фото",'С закупкой'!$A$8:$Z$8,0)))</f>
        <v/>
      </c>
      <c r="C147" s="49">
        <f>IF(INDEX('С закупкой'!$A:$Z,ROW()-ROW($A$8)+ROW('С закупкой'!$A$8),MATCH("Наименование",'С закупкой'!$A$8:$Z$8,0))&lt;&gt;"",INDEX('С закупкой'!$A:$Z,ROW()-ROW($A$8)+ROW('С закупкой'!$A$8),MATCH("Наименование",'С закупкой'!$A$8:$Z$8,0)),IF(ISTEXT(INDEX('С закупкой'!$A:$Z,ROW()-ROW($A$8)+ROW('С закупкой'!$A$8),MATCH("№",'С закупкой'!$A$8:$Z$8,0))),INDEX('С закупкой'!$A:$Z,ROW()-ROW($A$8)+ROW('С закупкой'!$A$8),MATCH("№",'С закупкой'!$A$8:$Z$8,0)),""))</f>
        <v/>
      </c>
      <c r="D147" s="49">
        <f>IF(INDEX('С закупкой'!$A:$Z,ROW()-ROW($A$8)+ROW('С закупкой'!$A$8),MATCH("Бренд",'С закупкой'!$A$8:$Z$8,0))="","",INDEX('С закупкой'!$A:$Z,ROW()-ROW($A$8)+ROW('С закупкой'!$A$8),MATCH("Бренд",'С закупкой'!$A$8:$Z$8,0)))</f>
        <v/>
      </c>
      <c r="E147" s="50">
        <f>IF(INDEX('С закупкой'!$A:$Z,ROW()-ROW($A$8)+ROW('С закупкой'!$A$8),MATCH("Артикул",'С закупкой'!$A$8:$Z$8,0))="","",INDEX('С закупкой'!$A:$Z,ROW()-ROW($A$8)+ROW('С закупкой'!$A$8),MATCH("Артикул",'С закупкой'!$A$8:$Z$8,0)))</f>
        <v/>
      </c>
      <c r="F147" s="49">
        <f>IF(INDEX('С закупкой'!$A:$Z,ROW()-ROW($A$8)+ROW('С закупкой'!$A$8),MATCH("Комната",'С закупкой'!$A$8:$Z$8,0))="","",INDEX('С закупкой'!$A:$Z,ROW()-ROW($A$8)+ROW('С закупкой'!$A$8),MATCH("Комната",'С закупкой'!$A$8:$Z$8,0)))</f>
        <v/>
      </c>
      <c r="G147" s="51">
        <f>IF(INDEX('С закупкой'!$A:$Z,ROW()-ROW($A$8)+ROW('С закупкой'!$A$8),MATCH("Кол-во",'С закупкой'!$A$8:$Z$8,0))="","",INDEX('С закупкой'!$A:$Z,ROW()-ROW($A$8)+ROW('С закупкой'!$A$8),MATCH("Кол-во",'С закупкой'!$A$8:$Z$8,0)))</f>
        <v/>
      </c>
      <c r="H147" s="52">
        <f>IF(INDEX('С закупкой'!$A:$Z,ROW()-ROW($A$8)+ROW('С закупкой'!$A$8),MATCH("Ед.",'С закупкой'!$A$8:$Z$8,0))="","",INDEX('С закупкой'!$A:$Z,ROW()-ROW($A$8)+ROW('С закупкой'!$A$8),MATCH("Ед.",'С закупкой'!$A$8:$Z$8,0)))</f>
        <v/>
      </c>
      <c r="I147" s="53">
        <f>IF(INDEX('С закупкой'!$A:$Z,ROW()-ROW($A$8)+ROW('С закупкой'!$A$8),MATCH("Клиенту за ед.",'С закупкой'!$A$8:$Z$8,0))="","",INDEX('С закупкой'!$A:$Z,ROW()-ROW($A$8)+ROW('С закупкой'!$A$8),MATCH("Клиенту за ед.",'С закупкой'!$A$8:$Z$8,0)))</f>
        <v/>
      </c>
      <c r="J147" s="54">
        <f>IF(LEFT($C147,6)="Итого:",SUM(J$8:J146)-2*SUMIF($C$8:$C146,"Итого:*",J$8:J146),IF($C147="ИТОГО ПО ПРОЕКТУ",SUM(J$8:J146)-SUMIF($C$8:$C146,"Итого:*",J$8:J146),IF(INDEX('С закупкой'!$A:$Z,ROW()-ROW($A$8)+ROW('С закупкой'!$A$8),MATCH("Сумма клиенту",'С закупкой'!$A$8:$Z$8,0))="","",INDEX('С закупкой'!$A:$Z,ROW()-ROW($A$8)+ROW('С закупкой'!$A$8),MATCH("Сумма клиенту",'С закупкой'!$A$8:$Z$8,0)))))</f>
        <v/>
      </c>
      <c r="K147" s="50">
        <f>IF(INDEX('С закупкой'!$A:$Z,ROW()-ROW($A$8)+ROW('С закупкой'!$A$8),MATCH("Поставка",'С закупкой'!$A$8:$Z$8,0))="","",INDEX('С закупкой'!$A:$Z,ROW()-ROW($A$8)+ROW('С закупкой'!$A$8),MATCH("Поставка",'С закупкой'!$A$8:$Z$8,0)))</f>
        <v/>
      </c>
      <c r="L147" s="50">
        <f>IF(INDEX('С закупкой'!$A:$Z,ROW()-ROW($A$8)+ROW('С закупкой'!$A$8),MATCH("Примечание",'С закупкой'!$A$8:$Z$8,0))="","",INDEX('С закупкой'!$A:$Z,ROW()-ROW($A$8)+ROW('С закупкой'!$A$8),MATCH("Примечание",'С закупкой'!$A$8:$Z$8,0)))</f>
        <v/>
      </c>
    </row>
    <row r="148" ht="36" customHeight="1">
      <c r="A148" s="47">
        <f>IF(ISNA(MATCH("№",'С закупкой'!$A$8:$Z$8,0)),"!",IF(ISNUMBER(INDEX('С закупкой'!$A:$Z,ROW()-ROW($A$8)+ROW('С закупкой'!$A$8),MATCH("№",'С закупкой'!$A$8:$Z$8,0))),INDEX('С закупкой'!$A:$Z,ROW()-ROW($A$8)+ROW('С закупкой'!$A$8),MATCH("№",'С закупкой'!$A$8:$Z$8,0)),""))</f>
        <v/>
      </c>
      <c r="B148" s="48">
        <f>IF(ISBLANK(INDEX('С закупкой'!$A:$Z,ROW()-ROW($A$8)+ROW('С закупкой'!$A$8),MATCH("Фото",'С закупкой'!$A$8:$Z$8,0))),"",INDEX('С закупкой'!$A:$Z,ROW()-ROW($A$8)+ROW('С закупкой'!$A$8),MATCH("Фото",'С закупкой'!$A$8:$Z$8,0)))</f>
        <v/>
      </c>
      <c r="C148" s="49">
        <f>IF(INDEX('С закупкой'!$A:$Z,ROW()-ROW($A$8)+ROW('С закупкой'!$A$8),MATCH("Наименование",'С закупкой'!$A$8:$Z$8,0))&lt;&gt;"",INDEX('С закупкой'!$A:$Z,ROW()-ROW($A$8)+ROW('С закупкой'!$A$8),MATCH("Наименование",'С закупкой'!$A$8:$Z$8,0)),IF(ISTEXT(INDEX('С закупкой'!$A:$Z,ROW()-ROW($A$8)+ROW('С закупкой'!$A$8),MATCH("№",'С закупкой'!$A$8:$Z$8,0))),INDEX('С закупкой'!$A:$Z,ROW()-ROW($A$8)+ROW('С закупкой'!$A$8),MATCH("№",'С закупкой'!$A$8:$Z$8,0)),""))</f>
        <v/>
      </c>
      <c r="D148" s="49">
        <f>IF(INDEX('С закупкой'!$A:$Z,ROW()-ROW($A$8)+ROW('С закупкой'!$A$8),MATCH("Бренд",'С закупкой'!$A$8:$Z$8,0))="","",INDEX('С закупкой'!$A:$Z,ROW()-ROW($A$8)+ROW('С закупкой'!$A$8),MATCH("Бренд",'С закупкой'!$A$8:$Z$8,0)))</f>
        <v/>
      </c>
      <c r="E148" s="50">
        <f>IF(INDEX('С закупкой'!$A:$Z,ROW()-ROW($A$8)+ROW('С закупкой'!$A$8),MATCH("Артикул",'С закупкой'!$A$8:$Z$8,0))="","",INDEX('С закупкой'!$A:$Z,ROW()-ROW($A$8)+ROW('С закупкой'!$A$8),MATCH("Артикул",'С закупкой'!$A$8:$Z$8,0)))</f>
        <v/>
      </c>
      <c r="F148" s="49">
        <f>IF(INDEX('С закупкой'!$A:$Z,ROW()-ROW($A$8)+ROW('С закупкой'!$A$8),MATCH("Комната",'С закупкой'!$A$8:$Z$8,0))="","",INDEX('С закупкой'!$A:$Z,ROW()-ROW($A$8)+ROW('С закупкой'!$A$8),MATCH("Комната",'С закупкой'!$A$8:$Z$8,0)))</f>
        <v/>
      </c>
      <c r="G148" s="51">
        <f>IF(INDEX('С закупкой'!$A:$Z,ROW()-ROW($A$8)+ROW('С закупкой'!$A$8),MATCH("Кол-во",'С закупкой'!$A$8:$Z$8,0))="","",INDEX('С закупкой'!$A:$Z,ROW()-ROW($A$8)+ROW('С закупкой'!$A$8),MATCH("Кол-во",'С закупкой'!$A$8:$Z$8,0)))</f>
        <v/>
      </c>
      <c r="H148" s="52">
        <f>IF(INDEX('С закупкой'!$A:$Z,ROW()-ROW($A$8)+ROW('С закупкой'!$A$8),MATCH("Ед.",'С закупкой'!$A$8:$Z$8,0))="","",INDEX('С закупкой'!$A:$Z,ROW()-ROW($A$8)+ROW('С закупкой'!$A$8),MATCH("Ед.",'С закупкой'!$A$8:$Z$8,0)))</f>
        <v/>
      </c>
      <c r="I148" s="53">
        <f>IF(INDEX('С закупкой'!$A:$Z,ROW()-ROW($A$8)+ROW('С закупкой'!$A$8),MATCH("Клиенту за ед.",'С закупкой'!$A$8:$Z$8,0))="","",INDEX('С закупкой'!$A:$Z,ROW()-ROW($A$8)+ROW('С закупкой'!$A$8),MATCH("Клиенту за ед.",'С закупкой'!$A$8:$Z$8,0)))</f>
        <v/>
      </c>
      <c r="J148" s="54">
        <f>IF(LEFT($C148,6)="Итого:",SUM(J$8:J147)-2*SUMIF($C$8:$C147,"Итого:*",J$8:J147),IF($C148="ИТОГО ПО ПРОЕКТУ",SUM(J$8:J147)-SUMIF($C$8:$C147,"Итого:*",J$8:J147),IF(INDEX('С закупкой'!$A:$Z,ROW()-ROW($A$8)+ROW('С закупкой'!$A$8),MATCH("Сумма клиенту",'С закупкой'!$A$8:$Z$8,0))="","",INDEX('С закупкой'!$A:$Z,ROW()-ROW($A$8)+ROW('С закупкой'!$A$8),MATCH("Сумма клиенту",'С закупкой'!$A$8:$Z$8,0)))))</f>
        <v/>
      </c>
      <c r="K148" s="50">
        <f>IF(INDEX('С закупкой'!$A:$Z,ROW()-ROW($A$8)+ROW('С закупкой'!$A$8),MATCH("Поставка",'С закупкой'!$A$8:$Z$8,0))="","",INDEX('С закупкой'!$A:$Z,ROW()-ROW($A$8)+ROW('С закупкой'!$A$8),MATCH("Поставка",'С закупкой'!$A$8:$Z$8,0)))</f>
        <v/>
      </c>
      <c r="L148" s="50">
        <f>IF(INDEX('С закупкой'!$A:$Z,ROW()-ROW($A$8)+ROW('С закупкой'!$A$8),MATCH("Примечание",'С закупкой'!$A$8:$Z$8,0))="","",INDEX('С закупкой'!$A:$Z,ROW()-ROW($A$8)+ROW('С закупкой'!$A$8),MATCH("Примечание",'С закупкой'!$A$8:$Z$8,0)))</f>
        <v/>
      </c>
    </row>
    <row r="149" ht="36" customHeight="1">
      <c r="A149" s="47">
        <f>IF(ISNA(MATCH("№",'С закупкой'!$A$8:$Z$8,0)),"!",IF(ISNUMBER(INDEX('С закупкой'!$A:$Z,ROW()-ROW($A$8)+ROW('С закупкой'!$A$8),MATCH("№",'С закупкой'!$A$8:$Z$8,0))),INDEX('С закупкой'!$A:$Z,ROW()-ROW($A$8)+ROW('С закупкой'!$A$8),MATCH("№",'С закупкой'!$A$8:$Z$8,0)),""))</f>
        <v/>
      </c>
      <c r="B149" s="48">
        <f>IF(ISBLANK(INDEX('С закупкой'!$A:$Z,ROW()-ROW($A$8)+ROW('С закупкой'!$A$8),MATCH("Фото",'С закупкой'!$A$8:$Z$8,0))),"",INDEX('С закупкой'!$A:$Z,ROW()-ROW($A$8)+ROW('С закупкой'!$A$8),MATCH("Фото",'С закупкой'!$A$8:$Z$8,0)))</f>
        <v/>
      </c>
      <c r="C149" s="49">
        <f>IF(INDEX('С закупкой'!$A:$Z,ROW()-ROW($A$8)+ROW('С закупкой'!$A$8),MATCH("Наименование",'С закупкой'!$A$8:$Z$8,0))&lt;&gt;"",INDEX('С закупкой'!$A:$Z,ROW()-ROW($A$8)+ROW('С закупкой'!$A$8),MATCH("Наименование",'С закупкой'!$A$8:$Z$8,0)),IF(ISTEXT(INDEX('С закупкой'!$A:$Z,ROW()-ROW($A$8)+ROW('С закупкой'!$A$8),MATCH("№",'С закупкой'!$A$8:$Z$8,0))),INDEX('С закупкой'!$A:$Z,ROW()-ROW($A$8)+ROW('С закупкой'!$A$8),MATCH("№",'С закупкой'!$A$8:$Z$8,0)),""))</f>
        <v/>
      </c>
      <c r="D149" s="49">
        <f>IF(INDEX('С закупкой'!$A:$Z,ROW()-ROW($A$8)+ROW('С закупкой'!$A$8),MATCH("Бренд",'С закупкой'!$A$8:$Z$8,0))="","",INDEX('С закупкой'!$A:$Z,ROW()-ROW($A$8)+ROW('С закупкой'!$A$8),MATCH("Бренд",'С закупкой'!$A$8:$Z$8,0)))</f>
        <v/>
      </c>
      <c r="E149" s="50">
        <f>IF(INDEX('С закупкой'!$A:$Z,ROW()-ROW($A$8)+ROW('С закупкой'!$A$8),MATCH("Артикул",'С закупкой'!$A$8:$Z$8,0))="","",INDEX('С закупкой'!$A:$Z,ROW()-ROW($A$8)+ROW('С закупкой'!$A$8),MATCH("Артикул",'С закупкой'!$A$8:$Z$8,0)))</f>
        <v/>
      </c>
      <c r="F149" s="49">
        <f>IF(INDEX('С закупкой'!$A:$Z,ROW()-ROW($A$8)+ROW('С закупкой'!$A$8),MATCH("Комната",'С закупкой'!$A$8:$Z$8,0))="","",INDEX('С закупкой'!$A:$Z,ROW()-ROW($A$8)+ROW('С закупкой'!$A$8),MATCH("Комната",'С закупкой'!$A$8:$Z$8,0)))</f>
        <v/>
      </c>
      <c r="G149" s="51">
        <f>IF(INDEX('С закупкой'!$A:$Z,ROW()-ROW($A$8)+ROW('С закупкой'!$A$8),MATCH("Кол-во",'С закупкой'!$A$8:$Z$8,0))="","",INDEX('С закупкой'!$A:$Z,ROW()-ROW($A$8)+ROW('С закупкой'!$A$8),MATCH("Кол-во",'С закупкой'!$A$8:$Z$8,0)))</f>
        <v/>
      </c>
      <c r="H149" s="52">
        <f>IF(INDEX('С закупкой'!$A:$Z,ROW()-ROW($A$8)+ROW('С закупкой'!$A$8),MATCH("Ед.",'С закупкой'!$A$8:$Z$8,0))="","",INDEX('С закупкой'!$A:$Z,ROW()-ROW($A$8)+ROW('С закупкой'!$A$8),MATCH("Ед.",'С закупкой'!$A$8:$Z$8,0)))</f>
        <v/>
      </c>
      <c r="I149" s="53">
        <f>IF(INDEX('С закупкой'!$A:$Z,ROW()-ROW($A$8)+ROW('С закупкой'!$A$8),MATCH("Клиенту за ед.",'С закупкой'!$A$8:$Z$8,0))="","",INDEX('С закупкой'!$A:$Z,ROW()-ROW($A$8)+ROW('С закупкой'!$A$8),MATCH("Клиенту за ед.",'С закупкой'!$A$8:$Z$8,0)))</f>
        <v/>
      </c>
      <c r="J149" s="54">
        <f>IF(LEFT($C149,6)="Итого:",SUM(J$8:J148)-2*SUMIF($C$8:$C148,"Итого:*",J$8:J148),IF($C149="ИТОГО ПО ПРОЕКТУ",SUM(J$8:J148)-SUMIF($C$8:$C148,"Итого:*",J$8:J148),IF(INDEX('С закупкой'!$A:$Z,ROW()-ROW($A$8)+ROW('С закупкой'!$A$8),MATCH("Сумма клиенту",'С закупкой'!$A$8:$Z$8,0))="","",INDEX('С закупкой'!$A:$Z,ROW()-ROW($A$8)+ROW('С закупкой'!$A$8),MATCH("Сумма клиенту",'С закупкой'!$A$8:$Z$8,0)))))</f>
        <v/>
      </c>
      <c r="K149" s="50">
        <f>IF(INDEX('С закупкой'!$A:$Z,ROW()-ROW($A$8)+ROW('С закупкой'!$A$8),MATCH("Поставка",'С закупкой'!$A$8:$Z$8,0))="","",INDEX('С закупкой'!$A:$Z,ROW()-ROW($A$8)+ROW('С закупкой'!$A$8),MATCH("Поставка",'С закупкой'!$A$8:$Z$8,0)))</f>
        <v/>
      </c>
      <c r="L149" s="50">
        <f>IF(INDEX('С закупкой'!$A:$Z,ROW()-ROW($A$8)+ROW('С закупкой'!$A$8),MATCH("Примечание",'С закупкой'!$A$8:$Z$8,0))="","",INDEX('С закупкой'!$A:$Z,ROW()-ROW($A$8)+ROW('С закупкой'!$A$8),MATCH("Примечание",'С закупкой'!$A$8:$Z$8,0)))</f>
        <v/>
      </c>
    </row>
    <row r="150" ht="36" customHeight="1">
      <c r="A150" s="47">
        <f>IF(ISNA(MATCH("№",'С закупкой'!$A$8:$Z$8,0)),"!",IF(ISNUMBER(INDEX('С закупкой'!$A:$Z,ROW()-ROW($A$8)+ROW('С закупкой'!$A$8),MATCH("№",'С закупкой'!$A$8:$Z$8,0))),INDEX('С закупкой'!$A:$Z,ROW()-ROW($A$8)+ROW('С закупкой'!$A$8),MATCH("№",'С закупкой'!$A$8:$Z$8,0)),""))</f>
        <v/>
      </c>
      <c r="B150" s="48">
        <f>IF(ISBLANK(INDEX('С закупкой'!$A:$Z,ROW()-ROW($A$8)+ROW('С закупкой'!$A$8),MATCH("Фото",'С закупкой'!$A$8:$Z$8,0))),"",INDEX('С закупкой'!$A:$Z,ROW()-ROW($A$8)+ROW('С закупкой'!$A$8),MATCH("Фото",'С закупкой'!$A$8:$Z$8,0)))</f>
        <v/>
      </c>
      <c r="C150" s="49">
        <f>IF(INDEX('С закупкой'!$A:$Z,ROW()-ROW($A$8)+ROW('С закупкой'!$A$8),MATCH("Наименование",'С закупкой'!$A$8:$Z$8,0))&lt;&gt;"",INDEX('С закупкой'!$A:$Z,ROW()-ROW($A$8)+ROW('С закупкой'!$A$8),MATCH("Наименование",'С закупкой'!$A$8:$Z$8,0)),IF(ISTEXT(INDEX('С закупкой'!$A:$Z,ROW()-ROW($A$8)+ROW('С закупкой'!$A$8),MATCH("№",'С закупкой'!$A$8:$Z$8,0))),INDEX('С закупкой'!$A:$Z,ROW()-ROW($A$8)+ROW('С закупкой'!$A$8),MATCH("№",'С закупкой'!$A$8:$Z$8,0)),""))</f>
        <v/>
      </c>
      <c r="D150" s="49">
        <f>IF(INDEX('С закупкой'!$A:$Z,ROW()-ROW($A$8)+ROW('С закупкой'!$A$8),MATCH("Бренд",'С закупкой'!$A$8:$Z$8,0))="","",INDEX('С закупкой'!$A:$Z,ROW()-ROW($A$8)+ROW('С закупкой'!$A$8),MATCH("Бренд",'С закупкой'!$A$8:$Z$8,0)))</f>
        <v/>
      </c>
      <c r="E150" s="50">
        <f>IF(INDEX('С закупкой'!$A:$Z,ROW()-ROW($A$8)+ROW('С закупкой'!$A$8),MATCH("Артикул",'С закупкой'!$A$8:$Z$8,0))="","",INDEX('С закупкой'!$A:$Z,ROW()-ROW($A$8)+ROW('С закупкой'!$A$8),MATCH("Артикул",'С закупкой'!$A$8:$Z$8,0)))</f>
        <v/>
      </c>
      <c r="F150" s="49">
        <f>IF(INDEX('С закупкой'!$A:$Z,ROW()-ROW($A$8)+ROW('С закупкой'!$A$8),MATCH("Комната",'С закупкой'!$A$8:$Z$8,0))="","",INDEX('С закупкой'!$A:$Z,ROW()-ROW($A$8)+ROW('С закупкой'!$A$8),MATCH("Комната",'С закупкой'!$A$8:$Z$8,0)))</f>
        <v/>
      </c>
      <c r="G150" s="51">
        <f>IF(INDEX('С закупкой'!$A:$Z,ROW()-ROW($A$8)+ROW('С закупкой'!$A$8),MATCH("Кол-во",'С закупкой'!$A$8:$Z$8,0))="","",INDEX('С закупкой'!$A:$Z,ROW()-ROW($A$8)+ROW('С закупкой'!$A$8),MATCH("Кол-во",'С закупкой'!$A$8:$Z$8,0)))</f>
        <v/>
      </c>
      <c r="H150" s="52">
        <f>IF(INDEX('С закупкой'!$A:$Z,ROW()-ROW($A$8)+ROW('С закупкой'!$A$8),MATCH("Ед.",'С закупкой'!$A$8:$Z$8,0))="","",INDEX('С закупкой'!$A:$Z,ROW()-ROW($A$8)+ROW('С закупкой'!$A$8),MATCH("Ед.",'С закупкой'!$A$8:$Z$8,0)))</f>
        <v/>
      </c>
      <c r="I150" s="53">
        <f>IF(INDEX('С закупкой'!$A:$Z,ROW()-ROW($A$8)+ROW('С закупкой'!$A$8),MATCH("Клиенту за ед.",'С закупкой'!$A$8:$Z$8,0))="","",INDEX('С закупкой'!$A:$Z,ROW()-ROW($A$8)+ROW('С закупкой'!$A$8),MATCH("Клиенту за ед.",'С закупкой'!$A$8:$Z$8,0)))</f>
        <v/>
      </c>
      <c r="J150" s="54">
        <f>IF(LEFT($C150,6)="Итого:",SUM(J$8:J149)-2*SUMIF($C$8:$C149,"Итого:*",J$8:J149),IF($C150="ИТОГО ПО ПРОЕКТУ",SUM(J$8:J149)-SUMIF($C$8:$C149,"Итого:*",J$8:J149),IF(INDEX('С закупкой'!$A:$Z,ROW()-ROW($A$8)+ROW('С закупкой'!$A$8),MATCH("Сумма клиенту",'С закупкой'!$A$8:$Z$8,0))="","",INDEX('С закупкой'!$A:$Z,ROW()-ROW($A$8)+ROW('С закупкой'!$A$8),MATCH("Сумма клиенту",'С закупкой'!$A$8:$Z$8,0)))))</f>
        <v/>
      </c>
      <c r="K150" s="50">
        <f>IF(INDEX('С закупкой'!$A:$Z,ROW()-ROW($A$8)+ROW('С закупкой'!$A$8),MATCH("Поставка",'С закупкой'!$A$8:$Z$8,0))="","",INDEX('С закупкой'!$A:$Z,ROW()-ROW($A$8)+ROW('С закупкой'!$A$8),MATCH("Поставка",'С закупкой'!$A$8:$Z$8,0)))</f>
        <v/>
      </c>
      <c r="L150" s="50">
        <f>IF(INDEX('С закупкой'!$A:$Z,ROW()-ROW($A$8)+ROW('С закупкой'!$A$8),MATCH("Примечание",'С закупкой'!$A$8:$Z$8,0))="","",INDEX('С закупкой'!$A:$Z,ROW()-ROW($A$8)+ROW('С закупкой'!$A$8),MATCH("Примечание",'С закупкой'!$A$8:$Z$8,0)))</f>
        <v/>
      </c>
    </row>
    <row r="151" ht="36" customHeight="1">
      <c r="A151" s="47">
        <f>IF(ISNA(MATCH("№",'С закупкой'!$A$8:$Z$8,0)),"!",IF(ISNUMBER(INDEX('С закупкой'!$A:$Z,ROW()-ROW($A$8)+ROW('С закупкой'!$A$8),MATCH("№",'С закупкой'!$A$8:$Z$8,0))),INDEX('С закупкой'!$A:$Z,ROW()-ROW($A$8)+ROW('С закупкой'!$A$8),MATCH("№",'С закупкой'!$A$8:$Z$8,0)),""))</f>
        <v/>
      </c>
      <c r="B151" s="48">
        <f>IF(ISBLANK(INDEX('С закупкой'!$A:$Z,ROW()-ROW($A$8)+ROW('С закупкой'!$A$8),MATCH("Фото",'С закупкой'!$A$8:$Z$8,0))),"",INDEX('С закупкой'!$A:$Z,ROW()-ROW($A$8)+ROW('С закупкой'!$A$8),MATCH("Фото",'С закупкой'!$A$8:$Z$8,0)))</f>
        <v/>
      </c>
      <c r="C151" s="49">
        <f>IF(INDEX('С закупкой'!$A:$Z,ROW()-ROW($A$8)+ROW('С закупкой'!$A$8),MATCH("Наименование",'С закупкой'!$A$8:$Z$8,0))&lt;&gt;"",INDEX('С закупкой'!$A:$Z,ROW()-ROW($A$8)+ROW('С закупкой'!$A$8),MATCH("Наименование",'С закупкой'!$A$8:$Z$8,0)),IF(ISTEXT(INDEX('С закупкой'!$A:$Z,ROW()-ROW($A$8)+ROW('С закупкой'!$A$8),MATCH("№",'С закупкой'!$A$8:$Z$8,0))),INDEX('С закупкой'!$A:$Z,ROW()-ROW($A$8)+ROW('С закупкой'!$A$8),MATCH("№",'С закупкой'!$A$8:$Z$8,0)),""))</f>
        <v/>
      </c>
      <c r="D151" s="49">
        <f>IF(INDEX('С закупкой'!$A:$Z,ROW()-ROW($A$8)+ROW('С закупкой'!$A$8),MATCH("Бренд",'С закупкой'!$A$8:$Z$8,0))="","",INDEX('С закупкой'!$A:$Z,ROW()-ROW($A$8)+ROW('С закупкой'!$A$8),MATCH("Бренд",'С закупкой'!$A$8:$Z$8,0)))</f>
        <v/>
      </c>
      <c r="E151" s="50">
        <f>IF(INDEX('С закупкой'!$A:$Z,ROW()-ROW($A$8)+ROW('С закупкой'!$A$8),MATCH("Артикул",'С закупкой'!$A$8:$Z$8,0))="","",INDEX('С закупкой'!$A:$Z,ROW()-ROW($A$8)+ROW('С закупкой'!$A$8),MATCH("Артикул",'С закупкой'!$A$8:$Z$8,0)))</f>
        <v/>
      </c>
      <c r="F151" s="49">
        <f>IF(INDEX('С закупкой'!$A:$Z,ROW()-ROW($A$8)+ROW('С закупкой'!$A$8),MATCH("Комната",'С закупкой'!$A$8:$Z$8,0))="","",INDEX('С закупкой'!$A:$Z,ROW()-ROW($A$8)+ROW('С закупкой'!$A$8),MATCH("Комната",'С закупкой'!$A$8:$Z$8,0)))</f>
        <v/>
      </c>
      <c r="G151" s="51">
        <f>IF(INDEX('С закупкой'!$A:$Z,ROW()-ROW($A$8)+ROW('С закупкой'!$A$8),MATCH("Кол-во",'С закупкой'!$A$8:$Z$8,0))="","",INDEX('С закупкой'!$A:$Z,ROW()-ROW($A$8)+ROW('С закупкой'!$A$8),MATCH("Кол-во",'С закупкой'!$A$8:$Z$8,0)))</f>
        <v/>
      </c>
      <c r="H151" s="52">
        <f>IF(INDEX('С закупкой'!$A:$Z,ROW()-ROW($A$8)+ROW('С закупкой'!$A$8),MATCH("Ед.",'С закупкой'!$A$8:$Z$8,0))="","",INDEX('С закупкой'!$A:$Z,ROW()-ROW($A$8)+ROW('С закупкой'!$A$8),MATCH("Ед.",'С закупкой'!$A$8:$Z$8,0)))</f>
        <v/>
      </c>
      <c r="I151" s="53">
        <f>IF(INDEX('С закупкой'!$A:$Z,ROW()-ROW($A$8)+ROW('С закупкой'!$A$8),MATCH("Клиенту за ед.",'С закупкой'!$A$8:$Z$8,0))="","",INDEX('С закупкой'!$A:$Z,ROW()-ROW($A$8)+ROW('С закупкой'!$A$8),MATCH("Клиенту за ед.",'С закупкой'!$A$8:$Z$8,0)))</f>
        <v/>
      </c>
      <c r="J151" s="54">
        <f>IF(LEFT($C151,6)="Итого:",SUM(J$8:J150)-2*SUMIF($C$8:$C150,"Итого:*",J$8:J150),IF($C151="ИТОГО ПО ПРОЕКТУ",SUM(J$8:J150)-SUMIF($C$8:$C150,"Итого:*",J$8:J150),IF(INDEX('С закупкой'!$A:$Z,ROW()-ROW($A$8)+ROW('С закупкой'!$A$8),MATCH("Сумма клиенту",'С закупкой'!$A$8:$Z$8,0))="","",INDEX('С закупкой'!$A:$Z,ROW()-ROW($A$8)+ROW('С закупкой'!$A$8),MATCH("Сумма клиенту",'С закупкой'!$A$8:$Z$8,0)))))</f>
        <v/>
      </c>
      <c r="K151" s="50">
        <f>IF(INDEX('С закупкой'!$A:$Z,ROW()-ROW($A$8)+ROW('С закупкой'!$A$8),MATCH("Поставка",'С закупкой'!$A$8:$Z$8,0))="","",INDEX('С закупкой'!$A:$Z,ROW()-ROW($A$8)+ROW('С закупкой'!$A$8),MATCH("Поставка",'С закупкой'!$A$8:$Z$8,0)))</f>
        <v/>
      </c>
      <c r="L151" s="50">
        <f>IF(INDEX('С закупкой'!$A:$Z,ROW()-ROW($A$8)+ROW('С закупкой'!$A$8),MATCH("Примечание",'С закупкой'!$A$8:$Z$8,0))="","",INDEX('С закупкой'!$A:$Z,ROW()-ROW($A$8)+ROW('С закупкой'!$A$8),MATCH("Примечание",'С закупкой'!$A$8:$Z$8,0)))</f>
        <v/>
      </c>
    </row>
    <row r="152" ht="36" customHeight="1">
      <c r="A152" s="47">
        <f>IF(ISNA(MATCH("№",'С закупкой'!$A$8:$Z$8,0)),"!",IF(ISNUMBER(INDEX('С закупкой'!$A:$Z,ROW()-ROW($A$8)+ROW('С закупкой'!$A$8),MATCH("№",'С закупкой'!$A$8:$Z$8,0))),INDEX('С закупкой'!$A:$Z,ROW()-ROW($A$8)+ROW('С закупкой'!$A$8),MATCH("№",'С закупкой'!$A$8:$Z$8,0)),""))</f>
        <v/>
      </c>
      <c r="B152" s="48">
        <f>IF(ISBLANK(INDEX('С закупкой'!$A:$Z,ROW()-ROW($A$8)+ROW('С закупкой'!$A$8),MATCH("Фото",'С закупкой'!$A$8:$Z$8,0))),"",INDEX('С закупкой'!$A:$Z,ROW()-ROW($A$8)+ROW('С закупкой'!$A$8),MATCH("Фото",'С закупкой'!$A$8:$Z$8,0)))</f>
        <v/>
      </c>
      <c r="C152" s="49">
        <f>IF(INDEX('С закупкой'!$A:$Z,ROW()-ROW($A$8)+ROW('С закупкой'!$A$8),MATCH("Наименование",'С закупкой'!$A$8:$Z$8,0))&lt;&gt;"",INDEX('С закупкой'!$A:$Z,ROW()-ROW($A$8)+ROW('С закупкой'!$A$8),MATCH("Наименование",'С закупкой'!$A$8:$Z$8,0)),IF(ISTEXT(INDEX('С закупкой'!$A:$Z,ROW()-ROW($A$8)+ROW('С закупкой'!$A$8),MATCH("№",'С закупкой'!$A$8:$Z$8,0))),INDEX('С закупкой'!$A:$Z,ROW()-ROW($A$8)+ROW('С закупкой'!$A$8),MATCH("№",'С закупкой'!$A$8:$Z$8,0)),""))</f>
        <v/>
      </c>
      <c r="D152" s="49">
        <f>IF(INDEX('С закупкой'!$A:$Z,ROW()-ROW($A$8)+ROW('С закупкой'!$A$8),MATCH("Бренд",'С закупкой'!$A$8:$Z$8,0))="","",INDEX('С закупкой'!$A:$Z,ROW()-ROW($A$8)+ROW('С закупкой'!$A$8),MATCH("Бренд",'С закупкой'!$A$8:$Z$8,0)))</f>
        <v/>
      </c>
      <c r="E152" s="50">
        <f>IF(INDEX('С закупкой'!$A:$Z,ROW()-ROW($A$8)+ROW('С закупкой'!$A$8),MATCH("Артикул",'С закупкой'!$A$8:$Z$8,0))="","",INDEX('С закупкой'!$A:$Z,ROW()-ROW($A$8)+ROW('С закупкой'!$A$8),MATCH("Артикул",'С закупкой'!$A$8:$Z$8,0)))</f>
        <v/>
      </c>
      <c r="F152" s="49">
        <f>IF(INDEX('С закупкой'!$A:$Z,ROW()-ROW($A$8)+ROW('С закупкой'!$A$8),MATCH("Комната",'С закупкой'!$A$8:$Z$8,0))="","",INDEX('С закупкой'!$A:$Z,ROW()-ROW($A$8)+ROW('С закупкой'!$A$8),MATCH("Комната",'С закупкой'!$A$8:$Z$8,0)))</f>
        <v/>
      </c>
      <c r="G152" s="51">
        <f>IF(INDEX('С закупкой'!$A:$Z,ROW()-ROW($A$8)+ROW('С закупкой'!$A$8),MATCH("Кол-во",'С закупкой'!$A$8:$Z$8,0))="","",INDEX('С закупкой'!$A:$Z,ROW()-ROW($A$8)+ROW('С закупкой'!$A$8),MATCH("Кол-во",'С закупкой'!$A$8:$Z$8,0)))</f>
        <v/>
      </c>
      <c r="H152" s="52">
        <f>IF(INDEX('С закупкой'!$A:$Z,ROW()-ROW($A$8)+ROW('С закупкой'!$A$8),MATCH("Ед.",'С закупкой'!$A$8:$Z$8,0))="","",INDEX('С закупкой'!$A:$Z,ROW()-ROW($A$8)+ROW('С закупкой'!$A$8),MATCH("Ед.",'С закупкой'!$A$8:$Z$8,0)))</f>
        <v/>
      </c>
      <c r="I152" s="53">
        <f>IF(INDEX('С закупкой'!$A:$Z,ROW()-ROW($A$8)+ROW('С закупкой'!$A$8),MATCH("Клиенту за ед.",'С закупкой'!$A$8:$Z$8,0))="","",INDEX('С закупкой'!$A:$Z,ROW()-ROW($A$8)+ROW('С закупкой'!$A$8),MATCH("Клиенту за ед.",'С закупкой'!$A$8:$Z$8,0)))</f>
        <v/>
      </c>
      <c r="J152" s="54">
        <f>IF(LEFT($C152,6)="Итого:",SUM(J$8:J151)-2*SUMIF($C$8:$C151,"Итого:*",J$8:J151),IF($C152="ИТОГО ПО ПРОЕКТУ",SUM(J$8:J151)-SUMIF($C$8:$C151,"Итого:*",J$8:J151),IF(INDEX('С закупкой'!$A:$Z,ROW()-ROW($A$8)+ROW('С закупкой'!$A$8),MATCH("Сумма клиенту",'С закупкой'!$A$8:$Z$8,0))="","",INDEX('С закупкой'!$A:$Z,ROW()-ROW($A$8)+ROW('С закупкой'!$A$8),MATCH("Сумма клиенту",'С закупкой'!$A$8:$Z$8,0)))))</f>
        <v/>
      </c>
      <c r="K152" s="50">
        <f>IF(INDEX('С закупкой'!$A:$Z,ROW()-ROW($A$8)+ROW('С закупкой'!$A$8),MATCH("Поставка",'С закупкой'!$A$8:$Z$8,0))="","",INDEX('С закупкой'!$A:$Z,ROW()-ROW($A$8)+ROW('С закупкой'!$A$8),MATCH("Поставка",'С закупкой'!$A$8:$Z$8,0)))</f>
        <v/>
      </c>
      <c r="L152" s="50">
        <f>IF(INDEX('С закупкой'!$A:$Z,ROW()-ROW($A$8)+ROW('С закупкой'!$A$8),MATCH("Примечание",'С закупкой'!$A$8:$Z$8,0))="","",INDEX('С закупкой'!$A:$Z,ROW()-ROW($A$8)+ROW('С закупкой'!$A$8),MATCH("Примечание",'С закупкой'!$A$8:$Z$8,0)))</f>
        <v/>
      </c>
    </row>
    <row r="153" ht="36" customHeight="1">
      <c r="A153" s="47">
        <f>IF(ISNA(MATCH("№",'С закупкой'!$A$8:$Z$8,0)),"!",IF(ISNUMBER(INDEX('С закупкой'!$A:$Z,ROW()-ROW($A$8)+ROW('С закупкой'!$A$8),MATCH("№",'С закупкой'!$A$8:$Z$8,0))),INDEX('С закупкой'!$A:$Z,ROW()-ROW($A$8)+ROW('С закупкой'!$A$8),MATCH("№",'С закупкой'!$A$8:$Z$8,0)),""))</f>
        <v/>
      </c>
      <c r="B153" s="48">
        <f>IF(ISBLANK(INDEX('С закупкой'!$A:$Z,ROW()-ROW($A$8)+ROW('С закупкой'!$A$8),MATCH("Фото",'С закупкой'!$A$8:$Z$8,0))),"",INDEX('С закупкой'!$A:$Z,ROW()-ROW($A$8)+ROW('С закупкой'!$A$8),MATCH("Фото",'С закупкой'!$A$8:$Z$8,0)))</f>
        <v/>
      </c>
      <c r="C153" s="49">
        <f>IF(INDEX('С закупкой'!$A:$Z,ROW()-ROW($A$8)+ROW('С закупкой'!$A$8),MATCH("Наименование",'С закупкой'!$A$8:$Z$8,0))&lt;&gt;"",INDEX('С закупкой'!$A:$Z,ROW()-ROW($A$8)+ROW('С закупкой'!$A$8),MATCH("Наименование",'С закупкой'!$A$8:$Z$8,0)),IF(ISTEXT(INDEX('С закупкой'!$A:$Z,ROW()-ROW($A$8)+ROW('С закупкой'!$A$8),MATCH("№",'С закупкой'!$A$8:$Z$8,0))),INDEX('С закупкой'!$A:$Z,ROW()-ROW($A$8)+ROW('С закупкой'!$A$8),MATCH("№",'С закупкой'!$A$8:$Z$8,0)),""))</f>
        <v/>
      </c>
      <c r="D153" s="49">
        <f>IF(INDEX('С закупкой'!$A:$Z,ROW()-ROW($A$8)+ROW('С закупкой'!$A$8),MATCH("Бренд",'С закупкой'!$A$8:$Z$8,0))="","",INDEX('С закупкой'!$A:$Z,ROW()-ROW($A$8)+ROW('С закупкой'!$A$8),MATCH("Бренд",'С закупкой'!$A$8:$Z$8,0)))</f>
        <v/>
      </c>
      <c r="E153" s="50">
        <f>IF(INDEX('С закупкой'!$A:$Z,ROW()-ROW($A$8)+ROW('С закупкой'!$A$8),MATCH("Артикул",'С закупкой'!$A$8:$Z$8,0))="","",INDEX('С закупкой'!$A:$Z,ROW()-ROW($A$8)+ROW('С закупкой'!$A$8),MATCH("Артикул",'С закупкой'!$A$8:$Z$8,0)))</f>
        <v/>
      </c>
      <c r="F153" s="49">
        <f>IF(INDEX('С закупкой'!$A:$Z,ROW()-ROW($A$8)+ROW('С закупкой'!$A$8),MATCH("Комната",'С закупкой'!$A$8:$Z$8,0))="","",INDEX('С закупкой'!$A:$Z,ROW()-ROW($A$8)+ROW('С закупкой'!$A$8),MATCH("Комната",'С закупкой'!$A$8:$Z$8,0)))</f>
        <v/>
      </c>
      <c r="G153" s="51">
        <f>IF(INDEX('С закупкой'!$A:$Z,ROW()-ROW($A$8)+ROW('С закупкой'!$A$8),MATCH("Кол-во",'С закупкой'!$A$8:$Z$8,0))="","",INDEX('С закупкой'!$A:$Z,ROW()-ROW($A$8)+ROW('С закупкой'!$A$8),MATCH("Кол-во",'С закупкой'!$A$8:$Z$8,0)))</f>
        <v/>
      </c>
      <c r="H153" s="52">
        <f>IF(INDEX('С закупкой'!$A:$Z,ROW()-ROW($A$8)+ROW('С закупкой'!$A$8),MATCH("Ед.",'С закупкой'!$A$8:$Z$8,0))="","",INDEX('С закупкой'!$A:$Z,ROW()-ROW($A$8)+ROW('С закупкой'!$A$8),MATCH("Ед.",'С закупкой'!$A$8:$Z$8,0)))</f>
        <v/>
      </c>
      <c r="I153" s="53">
        <f>IF(INDEX('С закупкой'!$A:$Z,ROW()-ROW($A$8)+ROW('С закупкой'!$A$8),MATCH("Клиенту за ед.",'С закупкой'!$A$8:$Z$8,0))="","",INDEX('С закупкой'!$A:$Z,ROW()-ROW($A$8)+ROW('С закупкой'!$A$8),MATCH("Клиенту за ед.",'С закупкой'!$A$8:$Z$8,0)))</f>
        <v/>
      </c>
      <c r="J153" s="54">
        <f>IF(LEFT($C153,6)="Итого:",SUM(J$8:J152)-2*SUMIF($C$8:$C152,"Итого:*",J$8:J152),IF($C153="ИТОГО ПО ПРОЕКТУ",SUM(J$8:J152)-SUMIF($C$8:$C152,"Итого:*",J$8:J152),IF(INDEX('С закупкой'!$A:$Z,ROW()-ROW($A$8)+ROW('С закупкой'!$A$8),MATCH("Сумма клиенту",'С закупкой'!$A$8:$Z$8,0))="","",INDEX('С закупкой'!$A:$Z,ROW()-ROW($A$8)+ROW('С закупкой'!$A$8),MATCH("Сумма клиенту",'С закупкой'!$A$8:$Z$8,0)))))</f>
        <v/>
      </c>
      <c r="K153" s="50">
        <f>IF(INDEX('С закупкой'!$A:$Z,ROW()-ROW($A$8)+ROW('С закупкой'!$A$8),MATCH("Поставка",'С закупкой'!$A$8:$Z$8,0))="","",INDEX('С закупкой'!$A:$Z,ROW()-ROW($A$8)+ROW('С закупкой'!$A$8),MATCH("Поставка",'С закупкой'!$A$8:$Z$8,0)))</f>
        <v/>
      </c>
      <c r="L153" s="50">
        <f>IF(INDEX('С закупкой'!$A:$Z,ROW()-ROW($A$8)+ROW('С закупкой'!$A$8),MATCH("Примечание",'С закупкой'!$A$8:$Z$8,0))="","",INDEX('С закупкой'!$A:$Z,ROW()-ROW($A$8)+ROW('С закупкой'!$A$8),MATCH("Примечание",'С закупкой'!$A$8:$Z$8,0)))</f>
        <v/>
      </c>
    </row>
    <row r="154" ht="36" customHeight="1">
      <c r="A154" s="47">
        <f>IF(ISNA(MATCH("№",'С закупкой'!$A$8:$Z$8,0)),"!",IF(ISNUMBER(INDEX('С закупкой'!$A:$Z,ROW()-ROW($A$8)+ROW('С закупкой'!$A$8),MATCH("№",'С закупкой'!$A$8:$Z$8,0))),INDEX('С закупкой'!$A:$Z,ROW()-ROW($A$8)+ROW('С закупкой'!$A$8),MATCH("№",'С закупкой'!$A$8:$Z$8,0)),""))</f>
        <v/>
      </c>
      <c r="B154" s="48">
        <f>IF(ISBLANK(INDEX('С закупкой'!$A:$Z,ROW()-ROW($A$8)+ROW('С закупкой'!$A$8),MATCH("Фото",'С закупкой'!$A$8:$Z$8,0))),"",INDEX('С закупкой'!$A:$Z,ROW()-ROW($A$8)+ROW('С закупкой'!$A$8),MATCH("Фото",'С закупкой'!$A$8:$Z$8,0)))</f>
        <v/>
      </c>
      <c r="C154" s="49">
        <f>IF(INDEX('С закупкой'!$A:$Z,ROW()-ROW($A$8)+ROW('С закупкой'!$A$8),MATCH("Наименование",'С закупкой'!$A$8:$Z$8,0))&lt;&gt;"",INDEX('С закупкой'!$A:$Z,ROW()-ROW($A$8)+ROW('С закупкой'!$A$8),MATCH("Наименование",'С закупкой'!$A$8:$Z$8,0)),IF(ISTEXT(INDEX('С закупкой'!$A:$Z,ROW()-ROW($A$8)+ROW('С закупкой'!$A$8),MATCH("№",'С закупкой'!$A$8:$Z$8,0))),INDEX('С закупкой'!$A:$Z,ROW()-ROW($A$8)+ROW('С закупкой'!$A$8),MATCH("№",'С закупкой'!$A$8:$Z$8,0)),""))</f>
        <v/>
      </c>
      <c r="D154" s="49">
        <f>IF(INDEX('С закупкой'!$A:$Z,ROW()-ROW($A$8)+ROW('С закупкой'!$A$8),MATCH("Бренд",'С закупкой'!$A$8:$Z$8,0))="","",INDEX('С закупкой'!$A:$Z,ROW()-ROW($A$8)+ROW('С закупкой'!$A$8),MATCH("Бренд",'С закупкой'!$A$8:$Z$8,0)))</f>
        <v/>
      </c>
      <c r="E154" s="50">
        <f>IF(INDEX('С закупкой'!$A:$Z,ROW()-ROW($A$8)+ROW('С закупкой'!$A$8),MATCH("Артикул",'С закупкой'!$A$8:$Z$8,0))="","",INDEX('С закупкой'!$A:$Z,ROW()-ROW($A$8)+ROW('С закупкой'!$A$8),MATCH("Артикул",'С закупкой'!$A$8:$Z$8,0)))</f>
        <v/>
      </c>
      <c r="F154" s="49">
        <f>IF(INDEX('С закупкой'!$A:$Z,ROW()-ROW($A$8)+ROW('С закупкой'!$A$8),MATCH("Комната",'С закупкой'!$A$8:$Z$8,0))="","",INDEX('С закупкой'!$A:$Z,ROW()-ROW($A$8)+ROW('С закупкой'!$A$8),MATCH("Комната",'С закупкой'!$A$8:$Z$8,0)))</f>
        <v/>
      </c>
      <c r="G154" s="51">
        <f>IF(INDEX('С закупкой'!$A:$Z,ROW()-ROW($A$8)+ROW('С закупкой'!$A$8),MATCH("Кол-во",'С закупкой'!$A$8:$Z$8,0))="","",INDEX('С закупкой'!$A:$Z,ROW()-ROW($A$8)+ROW('С закупкой'!$A$8),MATCH("Кол-во",'С закупкой'!$A$8:$Z$8,0)))</f>
        <v/>
      </c>
      <c r="H154" s="52">
        <f>IF(INDEX('С закупкой'!$A:$Z,ROW()-ROW($A$8)+ROW('С закупкой'!$A$8),MATCH("Ед.",'С закупкой'!$A$8:$Z$8,0))="","",INDEX('С закупкой'!$A:$Z,ROW()-ROW($A$8)+ROW('С закупкой'!$A$8),MATCH("Ед.",'С закупкой'!$A$8:$Z$8,0)))</f>
        <v/>
      </c>
      <c r="I154" s="53">
        <f>IF(INDEX('С закупкой'!$A:$Z,ROW()-ROW($A$8)+ROW('С закупкой'!$A$8),MATCH("Клиенту за ед.",'С закупкой'!$A$8:$Z$8,0))="","",INDEX('С закупкой'!$A:$Z,ROW()-ROW($A$8)+ROW('С закупкой'!$A$8),MATCH("Клиенту за ед.",'С закупкой'!$A$8:$Z$8,0)))</f>
        <v/>
      </c>
      <c r="J154" s="54">
        <f>IF(LEFT($C154,6)="Итого:",SUM(J$8:J153)-2*SUMIF($C$8:$C153,"Итого:*",J$8:J153),IF($C154="ИТОГО ПО ПРОЕКТУ",SUM(J$8:J153)-SUMIF($C$8:$C153,"Итого:*",J$8:J153),IF(INDEX('С закупкой'!$A:$Z,ROW()-ROW($A$8)+ROW('С закупкой'!$A$8),MATCH("Сумма клиенту",'С закупкой'!$A$8:$Z$8,0))="","",INDEX('С закупкой'!$A:$Z,ROW()-ROW($A$8)+ROW('С закупкой'!$A$8),MATCH("Сумма клиенту",'С закупкой'!$A$8:$Z$8,0)))))</f>
        <v/>
      </c>
      <c r="K154" s="50">
        <f>IF(INDEX('С закупкой'!$A:$Z,ROW()-ROW($A$8)+ROW('С закупкой'!$A$8),MATCH("Поставка",'С закупкой'!$A$8:$Z$8,0))="","",INDEX('С закупкой'!$A:$Z,ROW()-ROW($A$8)+ROW('С закупкой'!$A$8),MATCH("Поставка",'С закупкой'!$A$8:$Z$8,0)))</f>
        <v/>
      </c>
      <c r="L154" s="50">
        <f>IF(INDEX('С закупкой'!$A:$Z,ROW()-ROW($A$8)+ROW('С закупкой'!$A$8),MATCH("Примечание",'С закупкой'!$A$8:$Z$8,0))="","",INDEX('С закупкой'!$A:$Z,ROW()-ROW($A$8)+ROW('С закупкой'!$A$8),MATCH("Примечание",'С закупкой'!$A$8:$Z$8,0)))</f>
        <v/>
      </c>
    </row>
    <row r="155" ht="36" customHeight="1">
      <c r="A155" s="47">
        <f>IF(ISNA(MATCH("№",'С закупкой'!$A$8:$Z$8,0)),"!",IF(ISNUMBER(INDEX('С закупкой'!$A:$Z,ROW()-ROW($A$8)+ROW('С закупкой'!$A$8),MATCH("№",'С закупкой'!$A$8:$Z$8,0))),INDEX('С закупкой'!$A:$Z,ROW()-ROW($A$8)+ROW('С закупкой'!$A$8),MATCH("№",'С закупкой'!$A$8:$Z$8,0)),""))</f>
        <v/>
      </c>
      <c r="B155" s="48">
        <f>IF(ISBLANK(INDEX('С закупкой'!$A:$Z,ROW()-ROW($A$8)+ROW('С закупкой'!$A$8),MATCH("Фото",'С закупкой'!$A$8:$Z$8,0))),"",INDEX('С закупкой'!$A:$Z,ROW()-ROW($A$8)+ROW('С закупкой'!$A$8),MATCH("Фото",'С закупкой'!$A$8:$Z$8,0)))</f>
        <v/>
      </c>
      <c r="C155" s="49">
        <f>IF(INDEX('С закупкой'!$A:$Z,ROW()-ROW($A$8)+ROW('С закупкой'!$A$8),MATCH("Наименование",'С закупкой'!$A$8:$Z$8,0))&lt;&gt;"",INDEX('С закупкой'!$A:$Z,ROW()-ROW($A$8)+ROW('С закупкой'!$A$8),MATCH("Наименование",'С закупкой'!$A$8:$Z$8,0)),IF(ISTEXT(INDEX('С закупкой'!$A:$Z,ROW()-ROW($A$8)+ROW('С закупкой'!$A$8),MATCH("№",'С закупкой'!$A$8:$Z$8,0))),INDEX('С закупкой'!$A:$Z,ROW()-ROW($A$8)+ROW('С закупкой'!$A$8),MATCH("№",'С закупкой'!$A$8:$Z$8,0)),""))</f>
        <v/>
      </c>
      <c r="D155" s="49">
        <f>IF(INDEX('С закупкой'!$A:$Z,ROW()-ROW($A$8)+ROW('С закупкой'!$A$8),MATCH("Бренд",'С закупкой'!$A$8:$Z$8,0))="","",INDEX('С закупкой'!$A:$Z,ROW()-ROW($A$8)+ROW('С закупкой'!$A$8),MATCH("Бренд",'С закупкой'!$A$8:$Z$8,0)))</f>
        <v/>
      </c>
      <c r="E155" s="50">
        <f>IF(INDEX('С закупкой'!$A:$Z,ROW()-ROW($A$8)+ROW('С закупкой'!$A$8),MATCH("Артикул",'С закупкой'!$A$8:$Z$8,0))="","",INDEX('С закупкой'!$A:$Z,ROW()-ROW($A$8)+ROW('С закупкой'!$A$8),MATCH("Артикул",'С закупкой'!$A$8:$Z$8,0)))</f>
        <v/>
      </c>
      <c r="F155" s="49">
        <f>IF(INDEX('С закупкой'!$A:$Z,ROW()-ROW($A$8)+ROW('С закупкой'!$A$8),MATCH("Комната",'С закупкой'!$A$8:$Z$8,0))="","",INDEX('С закупкой'!$A:$Z,ROW()-ROW($A$8)+ROW('С закупкой'!$A$8),MATCH("Комната",'С закупкой'!$A$8:$Z$8,0)))</f>
        <v/>
      </c>
      <c r="G155" s="51">
        <f>IF(INDEX('С закупкой'!$A:$Z,ROW()-ROW($A$8)+ROW('С закупкой'!$A$8),MATCH("Кол-во",'С закупкой'!$A$8:$Z$8,0))="","",INDEX('С закупкой'!$A:$Z,ROW()-ROW($A$8)+ROW('С закупкой'!$A$8),MATCH("Кол-во",'С закупкой'!$A$8:$Z$8,0)))</f>
        <v/>
      </c>
      <c r="H155" s="52">
        <f>IF(INDEX('С закупкой'!$A:$Z,ROW()-ROW($A$8)+ROW('С закупкой'!$A$8),MATCH("Ед.",'С закупкой'!$A$8:$Z$8,0))="","",INDEX('С закупкой'!$A:$Z,ROW()-ROW($A$8)+ROW('С закупкой'!$A$8),MATCH("Ед.",'С закупкой'!$A$8:$Z$8,0)))</f>
        <v/>
      </c>
      <c r="I155" s="53">
        <f>IF(INDEX('С закупкой'!$A:$Z,ROW()-ROW($A$8)+ROW('С закупкой'!$A$8),MATCH("Клиенту за ед.",'С закупкой'!$A$8:$Z$8,0))="","",INDEX('С закупкой'!$A:$Z,ROW()-ROW($A$8)+ROW('С закупкой'!$A$8),MATCH("Клиенту за ед.",'С закупкой'!$A$8:$Z$8,0)))</f>
        <v/>
      </c>
      <c r="J155" s="54">
        <f>IF(LEFT($C155,6)="Итого:",SUM(J$8:J154)-2*SUMIF($C$8:$C154,"Итого:*",J$8:J154),IF($C155="ИТОГО ПО ПРОЕКТУ",SUM(J$8:J154)-SUMIF($C$8:$C154,"Итого:*",J$8:J154),IF(INDEX('С закупкой'!$A:$Z,ROW()-ROW($A$8)+ROW('С закупкой'!$A$8),MATCH("Сумма клиенту",'С закупкой'!$A$8:$Z$8,0))="","",INDEX('С закупкой'!$A:$Z,ROW()-ROW($A$8)+ROW('С закупкой'!$A$8),MATCH("Сумма клиенту",'С закупкой'!$A$8:$Z$8,0)))))</f>
        <v/>
      </c>
      <c r="K155" s="50">
        <f>IF(INDEX('С закупкой'!$A:$Z,ROW()-ROW($A$8)+ROW('С закупкой'!$A$8),MATCH("Поставка",'С закупкой'!$A$8:$Z$8,0))="","",INDEX('С закупкой'!$A:$Z,ROW()-ROW($A$8)+ROW('С закупкой'!$A$8),MATCH("Поставка",'С закупкой'!$A$8:$Z$8,0)))</f>
        <v/>
      </c>
      <c r="L155" s="50">
        <f>IF(INDEX('С закупкой'!$A:$Z,ROW()-ROW($A$8)+ROW('С закупкой'!$A$8),MATCH("Примечание",'С закупкой'!$A$8:$Z$8,0))="","",INDEX('С закупкой'!$A:$Z,ROW()-ROW($A$8)+ROW('С закупкой'!$A$8),MATCH("Примечание",'С закупкой'!$A$8:$Z$8,0)))</f>
        <v/>
      </c>
    </row>
    <row r="156" ht="36" customHeight="1">
      <c r="A156" s="47">
        <f>IF(ISNA(MATCH("№",'С закупкой'!$A$8:$Z$8,0)),"!",IF(ISNUMBER(INDEX('С закупкой'!$A:$Z,ROW()-ROW($A$8)+ROW('С закупкой'!$A$8),MATCH("№",'С закупкой'!$A$8:$Z$8,0))),INDEX('С закупкой'!$A:$Z,ROW()-ROW($A$8)+ROW('С закупкой'!$A$8),MATCH("№",'С закупкой'!$A$8:$Z$8,0)),""))</f>
        <v/>
      </c>
      <c r="B156" s="48">
        <f>IF(ISBLANK(INDEX('С закупкой'!$A:$Z,ROW()-ROW($A$8)+ROW('С закупкой'!$A$8),MATCH("Фото",'С закупкой'!$A$8:$Z$8,0))),"",INDEX('С закупкой'!$A:$Z,ROW()-ROW($A$8)+ROW('С закупкой'!$A$8),MATCH("Фото",'С закупкой'!$A$8:$Z$8,0)))</f>
        <v/>
      </c>
      <c r="C156" s="49">
        <f>IF(INDEX('С закупкой'!$A:$Z,ROW()-ROW($A$8)+ROW('С закупкой'!$A$8),MATCH("Наименование",'С закупкой'!$A$8:$Z$8,0))&lt;&gt;"",INDEX('С закупкой'!$A:$Z,ROW()-ROW($A$8)+ROW('С закупкой'!$A$8),MATCH("Наименование",'С закупкой'!$A$8:$Z$8,0)),IF(ISTEXT(INDEX('С закупкой'!$A:$Z,ROW()-ROW($A$8)+ROW('С закупкой'!$A$8),MATCH("№",'С закупкой'!$A$8:$Z$8,0))),INDEX('С закупкой'!$A:$Z,ROW()-ROW($A$8)+ROW('С закупкой'!$A$8),MATCH("№",'С закупкой'!$A$8:$Z$8,0)),""))</f>
        <v/>
      </c>
      <c r="D156" s="49">
        <f>IF(INDEX('С закупкой'!$A:$Z,ROW()-ROW($A$8)+ROW('С закупкой'!$A$8),MATCH("Бренд",'С закупкой'!$A$8:$Z$8,0))="","",INDEX('С закупкой'!$A:$Z,ROW()-ROW($A$8)+ROW('С закупкой'!$A$8),MATCH("Бренд",'С закупкой'!$A$8:$Z$8,0)))</f>
        <v/>
      </c>
      <c r="E156" s="50">
        <f>IF(INDEX('С закупкой'!$A:$Z,ROW()-ROW($A$8)+ROW('С закупкой'!$A$8),MATCH("Артикул",'С закупкой'!$A$8:$Z$8,0))="","",INDEX('С закупкой'!$A:$Z,ROW()-ROW($A$8)+ROW('С закупкой'!$A$8),MATCH("Артикул",'С закупкой'!$A$8:$Z$8,0)))</f>
        <v/>
      </c>
      <c r="F156" s="49">
        <f>IF(INDEX('С закупкой'!$A:$Z,ROW()-ROW($A$8)+ROW('С закупкой'!$A$8),MATCH("Комната",'С закупкой'!$A$8:$Z$8,0))="","",INDEX('С закупкой'!$A:$Z,ROW()-ROW($A$8)+ROW('С закупкой'!$A$8),MATCH("Комната",'С закупкой'!$A$8:$Z$8,0)))</f>
        <v/>
      </c>
      <c r="G156" s="51">
        <f>IF(INDEX('С закупкой'!$A:$Z,ROW()-ROW($A$8)+ROW('С закупкой'!$A$8),MATCH("Кол-во",'С закупкой'!$A$8:$Z$8,0))="","",INDEX('С закупкой'!$A:$Z,ROW()-ROW($A$8)+ROW('С закупкой'!$A$8),MATCH("Кол-во",'С закупкой'!$A$8:$Z$8,0)))</f>
        <v/>
      </c>
      <c r="H156" s="52">
        <f>IF(INDEX('С закупкой'!$A:$Z,ROW()-ROW($A$8)+ROW('С закупкой'!$A$8),MATCH("Ед.",'С закупкой'!$A$8:$Z$8,0))="","",INDEX('С закупкой'!$A:$Z,ROW()-ROW($A$8)+ROW('С закупкой'!$A$8),MATCH("Ед.",'С закупкой'!$A$8:$Z$8,0)))</f>
        <v/>
      </c>
      <c r="I156" s="53">
        <f>IF(INDEX('С закупкой'!$A:$Z,ROW()-ROW($A$8)+ROW('С закупкой'!$A$8),MATCH("Клиенту за ед.",'С закупкой'!$A$8:$Z$8,0))="","",INDEX('С закупкой'!$A:$Z,ROW()-ROW($A$8)+ROW('С закупкой'!$A$8),MATCH("Клиенту за ед.",'С закупкой'!$A$8:$Z$8,0)))</f>
        <v/>
      </c>
      <c r="J156" s="54">
        <f>IF(LEFT($C156,6)="Итого:",SUM(J$8:J155)-2*SUMIF($C$8:$C155,"Итого:*",J$8:J155),IF($C156="ИТОГО ПО ПРОЕКТУ",SUM(J$8:J155)-SUMIF($C$8:$C155,"Итого:*",J$8:J155),IF(INDEX('С закупкой'!$A:$Z,ROW()-ROW($A$8)+ROW('С закупкой'!$A$8),MATCH("Сумма клиенту",'С закупкой'!$A$8:$Z$8,0))="","",INDEX('С закупкой'!$A:$Z,ROW()-ROW($A$8)+ROW('С закупкой'!$A$8),MATCH("Сумма клиенту",'С закупкой'!$A$8:$Z$8,0)))))</f>
        <v/>
      </c>
      <c r="K156" s="50">
        <f>IF(INDEX('С закупкой'!$A:$Z,ROW()-ROW($A$8)+ROW('С закупкой'!$A$8),MATCH("Поставка",'С закупкой'!$A$8:$Z$8,0))="","",INDEX('С закупкой'!$A:$Z,ROW()-ROW($A$8)+ROW('С закупкой'!$A$8),MATCH("Поставка",'С закупкой'!$A$8:$Z$8,0)))</f>
        <v/>
      </c>
      <c r="L156" s="50">
        <f>IF(INDEX('С закупкой'!$A:$Z,ROW()-ROW($A$8)+ROW('С закупкой'!$A$8),MATCH("Примечание",'С закупкой'!$A$8:$Z$8,0))="","",INDEX('С закупкой'!$A:$Z,ROW()-ROW($A$8)+ROW('С закупкой'!$A$8),MATCH("Примечание",'С закупкой'!$A$8:$Z$8,0)))</f>
        <v/>
      </c>
    </row>
    <row r="157" ht="36" customHeight="1">
      <c r="A157" s="47">
        <f>IF(ISNA(MATCH("№",'С закупкой'!$A$8:$Z$8,0)),"!",IF(ISNUMBER(INDEX('С закупкой'!$A:$Z,ROW()-ROW($A$8)+ROW('С закупкой'!$A$8),MATCH("№",'С закупкой'!$A$8:$Z$8,0))),INDEX('С закупкой'!$A:$Z,ROW()-ROW($A$8)+ROW('С закупкой'!$A$8),MATCH("№",'С закупкой'!$A$8:$Z$8,0)),""))</f>
        <v/>
      </c>
      <c r="B157" s="48">
        <f>IF(ISBLANK(INDEX('С закупкой'!$A:$Z,ROW()-ROW($A$8)+ROW('С закупкой'!$A$8),MATCH("Фото",'С закупкой'!$A$8:$Z$8,0))),"",INDEX('С закупкой'!$A:$Z,ROW()-ROW($A$8)+ROW('С закупкой'!$A$8),MATCH("Фото",'С закупкой'!$A$8:$Z$8,0)))</f>
        <v/>
      </c>
      <c r="C157" s="49">
        <f>IF(INDEX('С закупкой'!$A:$Z,ROW()-ROW($A$8)+ROW('С закупкой'!$A$8),MATCH("Наименование",'С закупкой'!$A$8:$Z$8,0))&lt;&gt;"",INDEX('С закупкой'!$A:$Z,ROW()-ROW($A$8)+ROW('С закупкой'!$A$8),MATCH("Наименование",'С закупкой'!$A$8:$Z$8,0)),IF(ISTEXT(INDEX('С закупкой'!$A:$Z,ROW()-ROW($A$8)+ROW('С закупкой'!$A$8),MATCH("№",'С закупкой'!$A$8:$Z$8,0))),INDEX('С закупкой'!$A:$Z,ROW()-ROW($A$8)+ROW('С закупкой'!$A$8),MATCH("№",'С закупкой'!$A$8:$Z$8,0)),""))</f>
        <v/>
      </c>
      <c r="D157" s="49">
        <f>IF(INDEX('С закупкой'!$A:$Z,ROW()-ROW($A$8)+ROW('С закупкой'!$A$8),MATCH("Бренд",'С закупкой'!$A$8:$Z$8,0))="","",INDEX('С закупкой'!$A:$Z,ROW()-ROW($A$8)+ROW('С закупкой'!$A$8),MATCH("Бренд",'С закупкой'!$A$8:$Z$8,0)))</f>
        <v/>
      </c>
      <c r="E157" s="50">
        <f>IF(INDEX('С закупкой'!$A:$Z,ROW()-ROW($A$8)+ROW('С закупкой'!$A$8),MATCH("Артикул",'С закупкой'!$A$8:$Z$8,0))="","",INDEX('С закупкой'!$A:$Z,ROW()-ROW($A$8)+ROW('С закупкой'!$A$8),MATCH("Артикул",'С закупкой'!$A$8:$Z$8,0)))</f>
        <v/>
      </c>
      <c r="F157" s="49">
        <f>IF(INDEX('С закупкой'!$A:$Z,ROW()-ROW($A$8)+ROW('С закупкой'!$A$8),MATCH("Комната",'С закупкой'!$A$8:$Z$8,0))="","",INDEX('С закупкой'!$A:$Z,ROW()-ROW($A$8)+ROW('С закупкой'!$A$8),MATCH("Комната",'С закупкой'!$A$8:$Z$8,0)))</f>
        <v/>
      </c>
      <c r="G157" s="51">
        <f>IF(INDEX('С закупкой'!$A:$Z,ROW()-ROW($A$8)+ROW('С закупкой'!$A$8),MATCH("Кол-во",'С закупкой'!$A$8:$Z$8,0))="","",INDEX('С закупкой'!$A:$Z,ROW()-ROW($A$8)+ROW('С закупкой'!$A$8),MATCH("Кол-во",'С закупкой'!$A$8:$Z$8,0)))</f>
        <v/>
      </c>
      <c r="H157" s="52">
        <f>IF(INDEX('С закупкой'!$A:$Z,ROW()-ROW($A$8)+ROW('С закупкой'!$A$8),MATCH("Ед.",'С закупкой'!$A$8:$Z$8,0))="","",INDEX('С закупкой'!$A:$Z,ROW()-ROW($A$8)+ROW('С закупкой'!$A$8),MATCH("Ед.",'С закупкой'!$A$8:$Z$8,0)))</f>
        <v/>
      </c>
      <c r="I157" s="53">
        <f>IF(INDEX('С закупкой'!$A:$Z,ROW()-ROW($A$8)+ROW('С закупкой'!$A$8),MATCH("Клиенту за ед.",'С закупкой'!$A$8:$Z$8,0))="","",INDEX('С закупкой'!$A:$Z,ROW()-ROW($A$8)+ROW('С закупкой'!$A$8),MATCH("Клиенту за ед.",'С закупкой'!$A$8:$Z$8,0)))</f>
        <v/>
      </c>
      <c r="J157" s="54">
        <f>IF(LEFT($C157,6)="Итого:",SUM(J$8:J156)-2*SUMIF($C$8:$C156,"Итого:*",J$8:J156),IF($C157="ИТОГО ПО ПРОЕКТУ",SUM(J$8:J156)-SUMIF($C$8:$C156,"Итого:*",J$8:J156),IF(INDEX('С закупкой'!$A:$Z,ROW()-ROW($A$8)+ROW('С закупкой'!$A$8),MATCH("Сумма клиенту",'С закупкой'!$A$8:$Z$8,0))="","",INDEX('С закупкой'!$A:$Z,ROW()-ROW($A$8)+ROW('С закупкой'!$A$8),MATCH("Сумма клиенту",'С закупкой'!$A$8:$Z$8,0)))))</f>
        <v/>
      </c>
      <c r="K157" s="50">
        <f>IF(INDEX('С закупкой'!$A:$Z,ROW()-ROW($A$8)+ROW('С закупкой'!$A$8),MATCH("Поставка",'С закупкой'!$A$8:$Z$8,0))="","",INDEX('С закупкой'!$A:$Z,ROW()-ROW($A$8)+ROW('С закупкой'!$A$8),MATCH("Поставка",'С закупкой'!$A$8:$Z$8,0)))</f>
        <v/>
      </c>
      <c r="L157" s="50">
        <f>IF(INDEX('С закупкой'!$A:$Z,ROW()-ROW($A$8)+ROW('С закупкой'!$A$8),MATCH("Примечание",'С закупкой'!$A$8:$Z$8,0))="","",INDEX('С закупкой'!$A:$Z,ROW()-ROW($A$8)+ROW('С закупкой'!$A$8),MATCH("Примечание",'С закупкой'!$A$8:$Z$8,0)))</f>
        <v/>
      </c>
    </row>
    <row r="158" ht="36" customHeight="1">
      <c r="A158" s="47">
        <f>IF(ISNA(MATCH("№",'С закупкой'!$A$8:$Z$8,0)),"!",IF(ISNUMBER(INDEX('С закупкой'!$A:$Z,ROW()-ROW($A$8)+ROW('С закупкой'!$A$8),MATCH("№",'С закупкой'!$A$8:$Z$8,0))),INDEX('С закупкой'!$A:$Z,ROW()-ROW($A$8)+ROW('С закупкой'!$A$8),MATCH("№",'С закупкой'!$A$8:$Z$8,0)),""))</f>
        <v/>
      </c>
      <c r="B158" s="48">
        <f>IF(ISBLANK(INDEX('С закупкой'!$A:$Z,ROW()-ROW($A$8)+ROW('С закупкой'!$A$8),MATCH("Фото",'С закупкой'!$A$8:$Z$8,0))),"",INDEX('С закупкой'!$A:$Z,ROW()-ROW($A$8)+ROW('С закупкой'!$A$8),MATCH("Фото",'С закупкой'!$A$8:$Z$8,0)))</f>
        <v/>
      </c>
      <c r="C158" s="49">
        <f>IF(INDEX('С закупкой'!$A:$Z,ROW()-ROW($A$8)+ROW('С закупкой'!$A$8),MATCH("Наименование",'С закупкой'!$A$8:$Z$8,0))&lt;&gt;"",INDEX('С закупкой'!$A:$Z,ROW()-ROW($A$8)+ROW('С закупкой'!$A$8),MATCH("Наименование",'С закупкой'!$A$8:$Z$8,0)),IF(ISTEXT(INDEX('С закупкой'!$A:$Z,ROW()-ROW($A$8)+ROW('С закупкой'!$A$8),MATCH("№",'С закупкой'!$A$8:$Z$8,0))),INDEX('С закупкой'!$A:$Z,ROW()-ROW($A$8)+ROW('С закупкой'!$A$8),MATCH("№",'С закупкой'!$A$8:$Z$8,0)),""))</f>
        <v/>
      </c>
      <c r="D158" s="49">
        <f>IF(INDEX('С закупкой'!$A:$Z,ROW()-ROW($A$8)+ROW('С закупкой'!$A$8),MATCH("Бренд",'С закупкой'!$A$8:$Z$8,0))="","",INDEX('С закупкой'!$A:$Z,ROW()-ROW($A$8)+ROW('С закупкой'!$A$8),MATCH("Бренд",'С закупкой'!$A$8:$Z$8,0)))</f>
        <v/>
      </c>
      <c r="E158" s="50">
        <f>IF(INDEX('С закупкой'!$A:$Z,ROW()-ROW($A$8)+ROW('С закупкой'!$A$8),MATCH("Артикул",'С закупкой'!$A$8:$Z$8,0))="","",INDEX('С закупкой'!$A:$Z,ROW()-ROW($A$8)+ROW('С закупкой'!$A$8),MATCH("Артикул",'С закупкой'!$A$8:$Z$8,0)))</f>
        <v/>
      </c>
      <c r="F158" s="49">
        <f>IF(INDEX('С закупкой'!$A:$Z,ROW()-ROW($A$8)+ROW('С закупкой'!$A$8),MATCH("Комната",'С закупкой'!$A$8:$Z$8,0))="","",INDEX('С закупкой'!$A:$Z,ROW()-ROW($A$8)+ROW('С закупкой'!$A$8),MATCH("Комната",'С закупкой'!$A$8:$Z$8,0)))</f>
        <v/>
      </c>
      <c r="G158" s="51">
        <f>IF(INDEX('С закупкой'!$A:$Z,ROW()-ROW($A$8)+ROW('С закупкой'!$A$8),MATCH("Кол-во",'С закупкой'!$A$8:$Z$8,0))="","",INDEX('С закупкой'!$A:$Z,ROW()-ROW($A$8)+ROW('С закупкой'!$A$8),MATCH("Кол-во",'С закупкой'!$A$8:$Z$8,0)))</f>
        <v/>
      </c>
      <c r="H158" s="52">
        <f>IF(INDEX('С закупкой'!$A:$Z,ROW()-ROW($A$8)+ROW('С закупкой'!$A$8),MATCH("Ед.",'С закупкой'!$A$8:$Z$8,0))="","",INDEX('С закупкой'!$A:$Z,ROW()-ROW($A$8)+ROW('С закупкой'!$A$8),MATCH("Ед.",'С закупкой'!$A$8:$Z$8,0)))</f>
        <v/>
      </c>
      <c r="I158" s="53">
        <f>IF(INDEX('С закупкой'!$A:$Z,ROW()-ROW($A$8)+ROW('С закупкой'!$A$8),MATCH("Клиенту за ед.",'С закупкой'!$A$8:$Z$8,0))="","",INDEX('С закупкой'!$A:$Z,ROW()-ROW($A$8)+ROW('С закупкой'!$A$8),MATCH("Клиенту за ед.",'С закупкой'!$A$8:$Z$8,0)))</f>
        <v/>
      </c>
      <c r="J158" s="54">
        <f>IF(LEFT($C158,6)="Итого:",SUM(J$8:J157)-2*SUMIF($C$8:$C157,"Итого:*",J$8:J157),IF($C158="ИТОГО ПО ПРОЕКТУ",SUM(J$8:J157)-SUMIF($C$8:$C157,"Итого:*",J$8:J157),IF(INDEX('С закупкой'!$A:$Z,ROW()-ROW($A$8)+ROW('С закупкой'!$A$8),MATCH("Сумма клиенту",'С закупкой'!$A$8:$Z$8,0))="","",INDEX('С закупкой'!$A:$Z,ROW()-ROW($A$8)+ROW('С закупкой'!$A$8),MATCH("Сумма клиенту",'С закупкой'!$A$8:$Z$8,0)))))</f>
        <v/>
      </c>
      <c r="K158" s="50">
        <f>IF(INDEX('С закупкой'!$A:$Z,ROW()-ROW($A$8)+ROW('С закупкой'!$A$8),MATCH("Поставка",'С закупкой'!$A$8:$Z$8,0))="","",INDEX('С закупкой'!$A:$Z,ROW()-ROW($A$8)+ROW('С закупкой'!$A$8),MATCH("Поставка",'С закупкой'!$A$8:$Z$8,0)))</f>
        <v/>
      </c>
      <c r="L158" s="50">
        <f>IF(INDEX('С закупкой'!$A:$Z,ROW()-ROW($A$8)+ROW('С закупкой'!$A$8),MATCH("Примечание",'С закупкой'!$A$8:$Z$8,0))="","",INDEX('С закупкой'!$A:$Z,ROW()-ROW($A$8)+ROW('С закупкой'!$A$8),MATCH("Примечание",'С закупкой'!$A$8:$Z$8,0)))</f>
        <v/>
      </c>
    </row>
    <row r="159" ht="36" customHeight="1">
      <c r="A159" s="47">
        <f>IF(ISNA(MATCH("№",'С закупкой'!$A$8:$Z$8,0)),"!",IF(ISNUMBER(INDEX('С закупкой'!$A:$Z,ROW()-ROW($A$8)+ROW('С закупкой'!$A$8),MATCH("№",'С закупкой'!$A$8:$Z$8,0))),INDEX('С закупкой'!$A:$Z,ROW()-ROW($A$8)+ROW('С закупкой'!$A$8),MATCH("№",'С закупкой'!$A$8:$Z$8,0)),""))</f>
        <v/>
      </c>
      <c r="B159" s="48">
        <f>IF(ISBLANK(INDEX('С закупкой'!$A:$Z,ROW()-ROW($A$8)+ROW('С закупкой'!$A$8),MATCH("Фото",'С закупкой'!$A$8:$Z$8,0))),"",INDEX('С закупкой'!$A:$Z,ROW()-ROW($A$8)+ROW('С закупкой'!$A$8),MATCH("Фото",'С закупкой'!$A$8:$Z$8,0)))</f>
        <v/>
      </c>
      <c r="C159" s="49">
        <f>IF(INDEX('С закупкой'!$A:$Z,ROW()-ROW($A$8)+ROW('С закупкой'!$A$8),MATCH("Наименование",'С закупкой'!$A$8:$Z$8,0))&lt;&gt;"",INDEX('С закупкой'!$A:$Z,ROW()-ROW($A$8)+ROW('С закупкой'!$A$8),MATCH("Наименование",'С закупкой'!$A$8:$Z$8,0)),IF(ISTEXT(INDEX('С закупкой'!$A:$Z,ROW()-ROW($A$8)+ROW('С закупкой'!$A$8),MATCH("№",'С закупкой'!$A$8:$Z$8,0))),INDEX('С закупкой'!$A:$Z,ROW()-ROW($A$8)+ROW('С закупкой'!$A$8),MATCH("№",'С закупкой'!$A$8:$Z$8,0)),""))</f>
        <v/>
      </c>
      <c r="D159" s="49">
        <f>IF(INDEX('С закупкой'!$A:$Z,ROW()-ROW($A$8)+ROW('С закупкой'!$A$8),MATCH("Бренд",'С закупкой'!$A$8:$Z$8,0))="","",INDEX('С закупкой'!$A:$Z,ROW()-ROW($A$8)+ROW('С закупкой'!$A$8),MATCH("Бренд",'С закупкой'!$A$8:$Z$8,0)))</f>
        <v/>
      </c>
      <c r="E159" s="50">
        <f>IF(INDEX('С закупкой'!$A:$Z,ROW()-ROW($A$8)+ROW('С закупкой'!$A$8),MATCH("Артикул",'С закупкой'!$A$8:$Z$8,0))="","",INDEX('С закупкой'!$A:$Z,ROW()-ROW($A$8)+ROW('С закупкой'!$A$8),MATCH("Артикул",'С закупкой'!$A$8:$Z$8,0)))</f>
        <v/>
      </c>
      <c r="F159" s="49">
        <f>IF(INDEX('С закупкой'!$A:$Z,ROW()-ROW($A$8)+ROW('С закупкой'!$A$8),MATCH("Комната",'С закупкой'!$A$8:$Z$8,0))="","",INDEX('С закупкой'!$A:$Z,ROW()-ROW($A$8)+ROW('С закупкой'!$A$8),MATCH("Комната",'С закупкой'!$A$8:$Z$8,0)))</f>
        <v/>
      </c>
      <c r="G159" s="51">
        <f>IF(INDEX('С закупкой'!$A:$Z,ROW()-ROW($A$8)+ROW('С закупкой'!$A$8),MATCH("Кол-во",'С закупкой'!$A$8:$Z$8,0))="","",INDEX('С закупкой'!$A:$Z,ROW()-ROW($A$8)+ROW('С закупкой'!$A$8),MATCH("Кол-во",'С закупкой'!$A$8:$Z$8,0)))</f>
        <v/>
      </c>
      <c r="H159" s="52">
        <f>IF(INDEX('С закупкой'!$A:$Z,ROW()-ROW($A$8)+ROW('С закупкой'!$A$8),MATCH("Ед.",'С закупкой'!$A$8:$Z$8,0))="","",INDEX('С закупкой'!$A:$Z,ROW()-ROW($A$8)+ROW('С закупкой'!$A$8),MATCH("Ед.",'С закупкой'!$A$8:$Z$8,0)))</f>
        <v/>
      </c>
      <c r="I159" s="53">
        <f>IF(INDEX('С закупкой'!$A:$Z,ROW()-ROW($A$8)+ROW('С закупкой'!$A$8),MATCH("Клиенту за ед.",'С закупкой'!$A$8:$Z$8,0))="","",INDEX('С закупкой'!$A:$Z,ROW()-ROW($A$8)+ROW('С закупкой'!$A$8),MATCH("Клиенту за ед.",'С закупкой'!$A$8:$Z$8,0)))</f>
        <v/>
      </c>
      <c r="J159" s="54">
        <f>IF(LEFT($C159,6)="Итого:",SUM(J$8:J158)-2*SUMIF($C$8:$C158,"Итого:*",J$8:J158),IF($C159="ИТОГО ПО ПРОЕКТУ",SUM(J$8:J158)-SUMIF($C$8:$C158,"Итого:*",J$8:J158),IF(INDEX('С закупкой'!$A:$Z,ROW()-ROW($A$8)+ROW('С закупкой'!$A$8),MATCH("Сумма клиенту",'С закупкой'!$A$8:$Z$8,0))="","",INDEX('С закупкой'!$A:$Z,ROW()-ROW($A$8)+ROW('С закупкой'!$A$8),MATCH("Сумма клиенту",'С закупкой'!$A$8:$Z$8,0)))))</f>
        <v/>
      </c>
      <c r="K159" s="50">
        <f>IF(INDEX('С закупкой'!$A:$Z,ROW()-ROW($A$8)+ROW('С закупкой'!$A$8),MATCH("Поставка",'С закупкой'!$A$8:$Z$8,0))="","",INDEX('С закупкой'!$A:$Z,ROW()-ROW($A$8)+ROW('С закупкой'!$A$8),MATCH("Поставка",'С закупкой'!$A$8:$Z$8,0)))</f>
        <v/>
      </c>
      <c r="L159" s="50">
        <f>IF(INDEX('С закупкой'!$A:$Z,ROW()-ROW($A$8)+ROW('С закупкой'!$A$8),MATCH("Примечание",'С закупкой'!$A$8:$Z$8,0))="","",INDEX('С закупкой'!$A:$Z,ROW()-ROW($A$8)+ROW('С закупкой'!$A$8),MATCH("Примечание",'С закупкой'!$A$8:$Z$8,0)))</f>
        <v/>
      </c>
    </row>
    <row r="160" ht="36" customHeight="1">
      <c r="A160" s="47">
        <f>IF(ISNA(MATCH("№",'С закупкой'!$A$8:$Z$8,0)),"!",IF(ISNUMBER(INDEX('С закупкой'!$A:$Z,ROW()-ROW($A$8)+ROW('С закупкой'!$A$8),MATCH("№",'С закупкой'!$A$8:$Z$8,0))),INDEX('С закупкой'!$A:$Z,ROW()-ROW($A$8)+ROW('С закупкой'!$A$8),MATCH("№",'С закупкой'!$A$8:$Z$8,0)),""))</f>
        <v/>
      </c>
      <c r="B160" s="48">
        <f>IF(ISBLANK(INDEX('С закупкой'!$A:$Z,ROW()-ROW($A$8)+ROW('С закупкой'!$A$8),MATCH("Фото",'С закупкой'!$A$8:$Z$8,0))),"",INDEX('С закупкой'!$A:$Z,ROW()-ROW($A$8)+ROW('С закупкой'!$A$8),MATCH("Фото",'С закупкой'!$A$8:$Z$8,0)))</f>
        <v/>
      </c>
      <c r="C160" s="49">
        <f>IF(INDEX('С закупкой'!$A:$Z,ROW()-ROW($A$8)+ROW('С закупкой'!$A$8),MATCH("Наименование",'С закупкой'!$A$8:$Z$8,0))&lt;&gt;"",INDEX('С закупкой'!$A:$Z,ROW()-ROW($A$8)+ROW('С закупкой'!$A$8),MATCH("Наименование",'С закупкой'!$A$8:$Z$8,0)),IF(ISTEXT(INDEX('С закупкой'!$A:$Z,ROW()-ROW($A$8)+ROW('С закупкой'!$A$8),MATCH("№",'С закупкой'!$A$8:$Z$8,0))),INDEX('С закупкой'!$A:$Z,ROW()-ROW($A$8)+ROW('С закупкой'!$A$8),MATCH("№",'С закупкой'!$A$8:$Z$8,0)),""))</f>
        <v/>
      </c>
      <c r="D160" s="49">
        <f>IF(INDEX('С закупкой'!$A:$Z,ROW()-ROW($A$8)+ROW('С закупкой'!$A$8),MATCH("Бренд",'С закупкой'!$A$8:$Z$8,0))="","",INDEX('С закупкой'!$A:$Z,ROW()-ROW($A$8)+ROW('С закупкой'!$A$8),MATCH("Бренд",'С закупкой'!$A$8:$Z$8,0)))</f>
        <v/>
      </c>
      <c r="E160" s="50">
        <f>IF(INDEX('С закупкой'!$A:$Z,ROW()-ROW($A$8)+ROW('С закупкой'!$A$8),MATCH("Артикул",'С закупкой'!$A$8:$Z$8,0))="","",INDEX('С закупкой'!$A:$Z,ROW()-ROW($A$8)+ROW('С закупкой'!$A$8),MATCH("Артикул",'С закупкой'!$A$8:$Z$8,0)))</f>
        <v/>
      </c>
      <c r="F160" s="49">
        <f>IF(INDEX('С закупкой'!$A:$Z,ROW()-ROW($A$8)+ROW('С закупкой'!$A$8),MATCH("Комната",'С закупкой'!$A$8:$Z$8,0))="","",INDEX('С закупкой'!$A:$Z,ROW()-ROW($A$8)+ROW('С закупкой'!$A$8),MATCH("Комната",'С закупкой'!$A$8:$Z$8,0)))</f>
        <v/>
      </c>
      <c r="G160" s="51">
        <f>IF(INDEX('С закупкой'!$A:$Z,ROW()-ROW($A$8)+ROW('С закупкой'!$A$8),MATCH("Кол-во",'С закупкой'!$A$8:$Z$8,0))="","",INDEX('С закупкой'!$A:$Z,ROW()-ROW($A$8)+ROW('С закупкой'!$A$8),MATCH("Кол-во",'С закупкой'!$A$8:$Z$8,0)))</f>
        <v/>
      </c>
      <c r="H160" s="52">
        <f>IF(INDEX('С закупкой'!$A:$Z,ROW()-ROW($A$8)+ROW('С закупкой'!$A$8),MATCH("Ед.",'С закупкой'!$A$8:$Z$8,0))="","",INDEX('С закупкой'!$A:$Z,ROW()-ROW($A$8)+ROW('С закупкой'!$A$8),MATCH("Ед.",'С закупкой'!$A$8:$Z$8,0)))</f>
        <v/>
      </c>
      <c r="I160" s="53">
        <f>IF(INDEX('С закупкой'!$A:$Z,ROW()-ROW($A$8)+ROW('С закупкой'!$A$8),MATCH("Клиенту за ед.",'С закупкой'!$A$8:$Z$8,0))="","",INDEX('С закупкой'!$A:$Z,ROW()-ROW($A$8)+ROW('С закупкой'!$A$8),MATCH("Клиенту за ед.",'С закупкой'!$A$8:$Z$8,0)))</f>
        <v/>
      </c>
      <c r="J160" s="54">
        <f>IF(LEFT($C160,6)="Итого:",SUM(J$8:J159)-2*SUMIF($C$8:$C159,"Итого:*",J$8:J159),IF($C160="ИТОГО ПО ПРОЕКТУ",SUM(J$8:J159)-SUMIF($C$8:$C159,"Итого:*",J$8:J159),IF(INDEX('С закупкой'!$A:$Z,ROW()-ROW($A$8)+ROW('С закупкой'!$A$8),MATCH("Сумма клиенту",'С закупкой'!$A$8:$Z$8,0))="","",INDEX('С закупкой'!$A:$Z,ROW()-ROW($A$8)+ROW('С закупкой'!$A$8),MATCH("Сумма клиенту",'С закупкой'!$A$8:$Z$8,0)))))</f>
        <v/>
      </c>
      <c r="K160" s="50">
        <f>IF(INDEX('С закупкой'!$A:$Z,ROW()-ROW($A$8)+ROW('С закупкой'!$A$8),MATCH("Поставка",'С закупкой'!$A$8:$Z$8,0))="","",INDEX('С закупкой'!$A:$Z,ROW()-ROW($A$8)+ROW('С закупкой'!$A$8),MATCH("Поставка",'С закупкой'!$A$8:$Z$8,0)))</f>
        <v/>
      </c>
      <c r="L160" s="50">
        <f>IF(INDEX('С закупкой'!$A:$Z,ROW()-ROW($A$8)+ROW('С закупкой'!$A$8),MATCH("Примечание",'С закупкой'!$A$8:$Z$8,0))="","",INDEX('С закупкой'!$A:$Z,ROW()-ROW($A$8)+ROW('С закупкой'!$A$8),MATCH("Примечание",'С закупкой'!$A$8:$Z$8,0)))</f>
        <v/>
      </c>
    </row>
    <row r="161" ht="36" customHeight="1">
      <c r="A161" s="47">
        <f>IF(ISNA(MATCH("№",'С закупкой'!$A$8:$Z$8,0)),"!",IF(ISNUMBER(INDEX('С закупкой'!$A:$Z,ROW()-ROW($A$8)+ROW('С закупкой'!$A$8),MATCH("№",'С закупкой'!$A$8:$Z$8,0))),INDEX('С закупкой'!$A:$Z,ROW()-ROW($A$8)+ROW('С закупкой'!$A$8),MATCH("№",'С закупкой'!$A$8:$Z$8,0)),""))</f>
        <v/>
      </c>
      <c r="B161" s="48">
        <f>IF(ISBLANK(INDEX('С закупкой'!$A:$Z,ROW()-ROW($A$8)+ROW('С закупкой'!$A$8),MATCH("Фото",'С закупкой'!$A$8:$Z$8,0))),"",INDEX('С закупкой'!$A:$Z,ROW()-ROW($A$8)+ROW('С закупкой'!$A$8),MATCH("Фото",'С закупкой'!$A$8:$Z$8,0)))</f>
        <v/>
      </c>
      <c r="C161" s="49">
        <f>IF(INDEX('С закупкой'!$A:$Z,ROW()-ROW($A$8)+ROW('С закупкой'!$A$8),MATCH("Наименование",'С закупкой'!$A$8:$Z$8,0))&lt;&gt;"",INDEX('С закупкой'!$A:$Z,ROW()-ROW($A$8)+ROW('С закупкой'!$A$8),MATCH("Наименование",'С закупкой'!$A$8:$Z$8,0)),IF(ISTEXT(INDEX('С закупкой'!$A:$Z,ROW()-ROW($A$8)+ROW('С закупкой'!$A$8),MATCH("№",'С закупкой'!$A$8:$Z$8,0))),INDEX('С закупкой'!$A:$Z,ROW()-ROW($A$8)+ROW('С закупкой'!$A$8),MATCH("№",'С закупкой'!$A$8:$Z$8,0)),""))</f>
        <v/>
      </c>
      <c r="D161" s="49">
        <f>IF(INDEX('С закупкой'!$A:$Z,ROW()-ROW($A$8)+ROW('С закупкой'!$A$8),MATCH("Бренд",'С закупкой'!$A$8:$Z$8,0))="","",INDEX('С закупкой'!$A:$Z,ROW()-ROW($A$8)+ROW('С закупкой'!$A$8),MATCH("Бренд",'С закупкой'!$A$8:$Z$8,0)))</f>
        <v/>
      </c>
      <c r="E161" s="50">
        <f>IF(INDEX('С закупкой'!$A:$Z,ROW()-ROW($A$8)+ROW('С закупкой'!$A$8),MATCH("Артикул",'С закупкой'!$A$8:$Z$8,0))="","",INDEX('С закупкой'!$A:$Z,ROW()-ROW($A$8)+ROW('С закупкой'!$A$8),MATCH("Артикул",'С закупкой'!$A$8:$Z$8,0)))</f>
        <v/>
      </c>
      <c r="F161" s="49">
        <f>IF(INDEX('С закупкой'!$A:$Z,ROW()-ROW($A$8)+ROW('С закупкой'!$A$8),MATCH("Комната",'С закупкой'!$A$8:$Z$8,0))="","",INDEX('С закупкой'!$A:$Z,ROW()-ROW($A$8)+ROW('С закупкой'!$A$8),MATCH("Комната",'С закупкой'!$A$8:$Z$8,0)))</f>
        <v/>
      </c>
      <c r="G161" s="51">
        <f>IF(INDEX('С закупкой'!$A:$Z,ROW()-ROW($A$8)+ROW('С закупкой'!$A$8),MATCH("Кол-во",'С закупкой'!$A$8:$Z$8,0))="","",INDEX('С закупкой'!$A:$Z,ROW()-ROW($A$8)+ROW('С закупкой'!$A$8),MATCH("Кол-во",'С закупкой'!$A$8:$Z$8,0)))</f>
        <v/>
      </c>
      <c r="H161" s="52">
        <f>IF(INDEX('С закупкой'!$A:$Z,ROW()-ROW($A$8)+ROW('С закупкой'!$A$8),MATCH("Ед.",'С закупкой'!$A$8:$Z$8,0))="","",INDEX('С закупкой'!$A:$Z,ROW()-ROW($A$8)+ROW('С закупкой'!$A$8),MATCH("Ед.",'С закупкой'!$A$8:$Z$8,0)))</f>
        <v/>
      </c>
      <c r="I161" s="53">
        <f>IF(INDEX('С закупкой'!$A:$Z,ROW()-ROW($A$8)+ROW('С закупкой'!$A$8),MATCH("Клиенту за ед.",'С закупкой'!$A$8:$Z$8,0))="","",INDEX('С закупкой'!$A:$Z,ROW()-ROW($A$8)+ROW('С закупкой'!$A$8),MATCH("Клиенту за ед.",'С закупкой'!$A$8:$Z$8,0)))</f>
        <v/>
      </c>
      <c r="J161" s="54">
        <f>IF(LEFT($C161,6)="Итого:",SUM(J$8:J160)-2*SUMIF($C$8:$C160,"Итого:*",J$8:J160),IF($C161="ИТОГО ПО ПРОЕКТУ",SUM(J$8:J160)-SUMIF($C$8:$C160,"Итого:*",J$8:J160),IF(INDEX('С закупкой'!$A:$Z,ROW()-ROW($A$8)+ROW('С закупкой'!$A$8),MATCH("Сумма клиенту",'С закупкой'!$A$8:$Z$8,0))="","",INDEX('С закупкой'!$A:$Z,ROW()-ROW($A$8)+ROW('С закупкой'!$A$8),MATCH("Сумма клиенту",'С закупкой'!$A$8:$Z$8,0)))))</f>
        <v/>
      </c>
      <c r="K161" s="50">
        <f>IF(INDEX('С закупкой'!$A:$Z,ROW()-ROW($A$8)+ROW('С закупкой'!$A$8),MATCH("Поставка",'С закупкой'!$A$8:$Z$8,0))="","",INDEX('С закупкой'!$A:$Z,ROW()-ROW($A$8)+ROW('С закупкой'!$A$8),MATCH("Поставка",'С закупкой'!$A$8:$Z$8,0)))</f>
        <v/>
      </c>
      <c r="L161" s="50">
        <f>IF(INDEX('С закупкой'!$A:$Z,ROW()-ROW($A$8)+ROW('С закупкой'!$A$8),MATCH("Примечание",'С закупкой'!$A$8:$Z$8,0))="","",INDEX('С закупкой'!$A:$Z,ROW()-ROW($A$8)+ROW('С закупкой'!$A$8),MATCH("Примечание",'С закупкой'!$A$8:$Z$8,0)))</f>
        <v/>
      </c>
    </row>
    <row r="162" ht="36" customHeight="1">
      <c r="A162" s="47">
        <f>IF(ISNA(MATCH("№",'С закупкой'!$A$8:$Z$8,0)),"!",IF(ISNUMBER(INDEX('С закупкой'!$A:$Z,ROW()-ROW($A$8)+ROW('С закупкой'!$A$8),MATCH("№",'С закупкой'!$A$8:$Z$8,0))),INDEX('С закупкой'!$A:$Z,ROW()-ROW($A$8)+ROW('С закупкой'!$A$8),MATCH("№",'С закупкой'!$A$8:$Z$8,0)),""))</f>
        <v/>
      </c>
      <c r="B162" s="48">
        <f>IF(ISBLANK(INDEX('С закупкой'!$A:$Z,ROW()-ROW($A$8)+ROW('С закупкой'!$A$8),MATCH("Фото",'С закупкой'!$A$8:$Z$8,0))),"",INDEX('С закупкой'!$A:$Z,ROW()-ROW($A$8)+ROW('С закупкой'!$A$8),MATCH("Фото",'С закупкой'!$A$8:$Z$8,0)))</f>
        <v/>
      </c>
      <c r="C162" s="49">
        <f>IF(INDEX('С закупкой'!$A:$Z,ROW()-ROW($A$8)+ROW('С закупкой'!$A$8),MATCH("Наименование",'С закупкой'!$A$8:$Z$8,0))&lt;&gt;"",INDEX('С закупкой'!$A:$Z,ROW()-ROW($A$8)+ROW('С закупкой'!$A$8),MATCH("Наименование",'С закупкой'!$A$8:$Z$8,0)),IF(ISTEXT(INDEX('С закупкой'!$A:$Z,ROW()-ROW($A$8)+ROW('С закупкой'!$A$8),MATCH("№",'С закупкой'!$A$8:$Z$8,0))),INDEX('С закупкой'!$A:$Z,ROW()-ROW($A$8)+ROW('С закупкой'!$A$8),MATCH("№",'С закупкой'!$A$8:$Z$8,0)),""))</f>
        <v/>
      </c>
      <c r="D162" s="49">
        <f>IF(INDEX('С закупкой'!$A:$Z,ROW()-ROW($A$8)+ROW('С закупкой'!$A$8),MATCH("Бренд",'С закупкой'!$A$8:$Z$8,0))="","",INDEX('С закупкой'!$A:$Z,ROW()-ROW($A$8)+ROW('С закупкой'!$A$8),MATCH("Бренд",'С закупкой'!$A$8:$Z$8,0)))</f>
        <v/>
      </c>
      <c r="E162" s="50">
        <f>IF(INDEX('С закупкой'!$A:$Z,ROW()-ROW($A$8)+ROW('С закупкой'!$A$8),MATCH("Артикул",'С закупкой'!$A$8:$Z$8,0))="","",INDEX('С закупкой'!$A:$Z,ROW()-ROW($A$8)+ROW('С закупкой'!$A$8),MATCH("Артикул",'С закупкой'!$A$8:$Z$8,0)))</f>
        <v/>
      </c>
      <c r="F162" s="49">
        <f>IF(INDEX('С закупкой'!$A:$Z,ROW()-ROW($A$8)+ROW('С закупкой'!$A$8),MATCH("Комната",'С закупкой'!$A$8:$Z$8,0))="","",INDEX('С закупкой'!$A:$Z,ROW()-ROW($A$8)+ROW('С закупкой'!$A$8),MATCH("Комната",'С закупкой'!$A$8:$Z$8,0)))</f>
        <v/>
      </c>
      <c r="G162" s="51">
        <f>IF(INDEX('С закупкой'!$A:$Z,ROW()-ROW($A$8)+ROW('С закупкой'!$A$8),MATCH("Кол-во",'С закупкой'!$A$8:$Z$8,0))="","",INDEX('С закупкой'!$A:$Z,ROW()-ROW($A$8)+ROW('С закупкой'!$A$8),MATCH("Кол-во",'С закупкой'!$A$8:$Z$8,0)))</f>
        <v/>
      </c>
      <c r="H162" s="52">
        <f>IF(INDEX('С закупкой'!$A:$Z,ROW()-ROW($A$8)+ROW('С закупкой'!$A$8),MATCH("Ед.",'С закупкой'!$A$8:$Z$8,0))="","",INDEX('С закупкой'!$A:$Z,ROW()-ROW($A$8)+ROW('С закупкой'!$A$8),MATCH("Ед.",'С закупкой'!$A$8:$Z$8,0)))</f>
        <v/>
      </c>
      <c r="I162" s="53">
        <f>IF(INDEX('С закупкой'!$A:$Z,ROW()-ROW($A$8)+ROW('С закупкой'!$A$8),MATCH("Клиенту за ед.",'С закупкой'!$A$8:$Z$8,0))="","",INDEX('С закупкой'!$A:$Z,ROW()-ROW($A$8)+ROW('С закупкой'!$A$8),MATCH("Клиенту за ед.",'С закупкой'!$A$8:$Z$8,0)))</f>
        <v/>
      </c>
      <c r="J162" s="54">
        <f>IF(LEFT($C162,6)="Итого:",SUM(J$8:J161)-2*SUMIF($C$8:$C161,"Итого:*",J$8:J161),IF($C162="ИТОГО ПО ПРОЕКТУ",SUM(J$8:J161)-SUMIF($C$8:$C161,"Итого:*",J$8:J161),IF(INDEX('С закупкой'!$A:$Z,ROW()-ROW($A$8)+ROW('С закупкой'!$A$8),MATCH("Сумма клиенту",'С закупкой'!$A$8:$Z$8,0))="","",INDEX('С закупкой'!$A:$Z,ROW()-ROW($A$8)+ROW('С закупкой'!$A$8),MATCH("Сумма клиенту",'С закупкой'!$A$8:$Z$8,0)))))</f>
        <v/>
      </c>
      <c r="K162" s="50">
        <f>IF(INDEX('С закупкой'!$A:$Z,ROW()-ROW($A$8)+ROW('С закупкой'!$A$8),MATCH("Поставка",'С закупкой'!$A$8:$Z$8,0))="","",INDEX('С закупкой'!$A:$Z,ROW()-ROW($A$8)+ROW('С закупкой'!$A$8),MATCH("Поставка",'С закупкой'!$A$8:$Z$8,0)))</f>
        <v/>
      </c>
      <c r="L162" s="50">
        <f>IF(INDEX('С закупкой'!$A:$Z,ROW()-ROW($A$8)+ROW('С закупкой'!$A$8),MATCH("Примечание",'С закупкой'!$A$8:$Z$8,0))="","",INDEX('С закупкой'!$A:$Z,ROW()-ROW($A$8)+ROW('С закупкой'!$A$8),MATCH("Примечание",'С закупкой'!$A$8:$Z$8,0)))</f>
        <v/>
      </c>
    </row>
    <row r="163" ht="36" customHeight="1">
      <c r="A163" s="47">
        <f>IF(ISNA(MATCH("№",'С закупкой'!$A$8:$Z$8,0)),"!",IF(ISNUMBER(INDEX('С закупкой'!$A:$Z,ROW()-ROW($A$8)+ROW('С закупкой'!$A$8),MATCH("№",'С закупкой'!$A$8:$Z$8,0))),INDEX('С закупкой'!$A:$Z,ROW()-ROW($A$8)+ROW('С закупкой'!$A$8),MATCH("№",'С закупкой'!$A$8:$Z$8,0)),""))</f>
        <v/>
      </c>
      <c r="B163" s="48">
        <f>IF(ISBLANK(INDEX('С закупкой'!$A:$Z,ROW()-ROW($A$8)+ROW('С закупкой'!$A$8),MATCH("Фото",'С закупкой'!$A$8:$Z$8,0))),"",INDEX('С закупкой'!$A:$Z,ROW()-ROW($A$8)+ROW('С закупкой'!$A$8),MATCH("Фото",'С закупкой'!$A$8:$Z$8,0)))</f>
        <v/>
      </c>
      <c r="C163" s="49">
        <f>IF(INDEX('С закупкой'!$A:$Z,ROW()-ROW($A$8)+ROW('С закупкой'!$A$8),MATCH("Наименование",'С закупкой'!$A$8:$Z$8,0))&lt;&gt;"",INDEX('С закупкой'!$A:$Z,ROW()-ROW($A$8)+ROW('С закупкой'!$A$8),MATCH("Наименование",'С закупкой'!$A$8:$Z$8,0)),IF(ISTEXT(INDEX('С закупкой'!$A:$Z,ROW()-ROW($A$8)+ROW('С закупкой'!$A$8),MATCH("№",'С закупкой'!$A$8:$Z$8,0))),INDEX('С закупкой'!$A:$Z,ROW()-ROW($A$8)+ROW('С закупкой'!$A$8),MATCH("№",'С закупкой'!$A$8:$Z$8,0)),""))</f>
        <v/>
      </c>
      <c r="D163" s="49">
        <f>IF(INDEX('С закупкой'!$A:$Z,ROW()-ROW($A$8)+ROW('С закупкой'!$A$8),MATCH("Бренд",'С закупкой'!$A$8:$Z$8,0))="","",INDEX('С закупкой'!$A:$Z,ROW()-ROW($A$8)+ROW('С закупкой'!$A$8),MATCH("Бренд",'С закупкой'!$A$8:$Z$8,0)))</f>
        <v/>
      </c>
      <c r="E163" s="50">
        <f>IF(INDEX('С закупкой'!$A:$Z,ROW()-ROW($A$8)+ROW('С закупкой'!$A$8),MATCH("Артикул",'С закупкой'!$A$8:$Z$8,0))="","",INDEX('С закупкой'!$A:$Z,ROW()-ROW($A$8)+ROW('С закупкой'!$A$8),MATCH("Артикул",'С закупкой'!$A$8:$Z$8,0)))</f>
        <v/>
      </c>
      <c r="F163" s="49">
        <f>IF(INDEX('С закупкой'!$A:$Z,ROW()-ROW($A$8)+ROW('С закупкой'!$A$8),MATCH("Комната",'С закупкой'!$A$8:$Z$8,0))="","",INDEX('С закупкой'!$A:$Z,ROW()-ROW($A$8)+ROW('С закупкой'!$A$8),MATCH("Комната",'С закупкой'!$A$8:$Z$8,0)))</f>
        <v/>
      </c>
      <c r="G163" s="51">
        <f>IF(INDEX('С закупкой'!$A:$Z,ROW()-ROW($A$8)+ROW('С закупкой'!$A$8),MATCH("Кол-во",'С закупкой'!$A$8:$Z$8,0))="","",INDEX('С закупкой'!$A:$Z,ROW()-ROW($A$8)+ROW('С закупкой'!$A$8),MATCH("Кол-во",'С закупкой'!$A$8:$Z$8,0)))</f>
        <v/>
      </c>
      <c r="H163" s="52">
        <f>IF(INDEX('С закупкой'!$A:$Z,ROW()-ROW($A$8)+ROW('С закупкой'!$A$8),MATCH("Ед.",'С закупкой'!$A$8:$Z$8,0))="","",INDEX('С закупкой'!$A:$Z,ROW()-ROW($A$8)+ROW('С закупкой'!$A$8),MATCH("Ед.",'С закупкой'!$A$8:$Z$8,0)))</f>
        <v/>
      </c>
      <c r="I163" s="53">
        <f>IF(INDEX('С закупкой'!$A:$Z,ROW()-ROW($A$8)+ROW('С закупкой'!$A$8),MATCH("Клиенту за ед.",'С закупкой'!$A$8:$Z$8,0))="","",INDEX('С закупкой'!$A:$Z,ROW()-ROW($A$8)+ROW('С закупкой'!$A$8),MATCH("Клиенту за ед.",'С закупкой'!$A$8:$Z$8,0)))</f>
        <v/>
      </c>
      <c r="J163" s="54">
        <f>IF(LEFT($C163,6)="Итого:",SUM(J$8:J162)-2*SUMIF($C$8:$C162,"Итого:*",J$8:J162),IF($C163="ИТОГО ПО ПРОЕКТУ",SUM(J$8:J162)-SUMIF($C$8:$C162,"Итого:*",J$8:J162),IF(INDEX('С закупкой'!$A:$Z,ROW()-ROW($A$8)+ROW('С закупкой'!$A$8),MATCH("Сумма клиенту",'С закупкой'!$A$8:$Z$8,0))="","",INDEX('С закупкой'!$A:$Z,ROW()-ROW($A$8)+ROW('С закупкой'!$A$8),MATCH("Сумма клиенту",'С закупкой'!$A$8:$Z$8,0)))))</f>
        <v/>
      </c>
      <c r="K163" s="50">
        <f>IF(INDEX('С закупкой'!$A:$Z,ROW()-ROW($A$8)+ROW('С закупкой'!$A$8),MATCH("Поставка",'С закупкой'!$A$8:$Z$8,0))="","",INDEX('С закупкой'!$A:$Z,ROW()-ROW($A$8)+ROW('С закупкой'!$A$8),MATCH("Поставка",'С закупкой'!$A$8:$Z$8,0)))</f>
        <v/>
      </c>
      <c r="L163" s="50">
        <f>IF(INDEX('С закупкой'!$A:$Z,ROW()-ROW($A$8)+ROW('С закупкой'!$A$8),MATCH("Примечание",'С закупкой'!$A$8:$Z$8,0))="","",INDEX('С закупкой'!$A:$Z,ROW()-ROW($A$8)+ROW('С закупкой'!$A$8),MATCH("Примечание",'С закупкой'!$A$8:$Z$8,0)))</f>
        <v/>
      </c>
    </row>
    <row r="164" ht="36" customHeight="1">
      <c r="A164" s="47">
        <f>IF(ISNA(MATCH("№",'С закупкой'!$A$8:$Z$8,0)),"!",IF(ISNUMBER(INDEX('С закупкой'!$A:$Z,ROW()-ROW($A$8)+ROW('С закупкой'!$A$8),MATCH("№",'С закупкой'!$A$8:$Z$8,0))),INDEX('С закупкой'!$A:$Z,ROW()-ROW($A$8)+ROW('С закупкой'!$A$8),MATCH("№",'С закупкой'!$A$8:$Z$8,0)),""))</f>
        <v/>
      </c>
      <c r="B164" s="48">
        <f>IF(ISBLANK(INDEX('С закупкой'!$A:$Z,ROW()-ROW($A$8)+ROW('С закупкой'!$A$8),MATCH("Фото",'С закупкой'!$A$8:$Z$8,0))),"",INDEX('С закупкой'!$A:$Z,ROW()-ROW($A$8)+ROW('С закупкой'!$A$8),MATCH("Фото",'С закупкой'!$A$8:$Z$8,0)))</f>
        <v/>
      </c>
      <c r="C164" s="49">
        <f>IF(INDEX('С закупкой'!$A:$Z,ROW()-ROW($A$8)+ROW('С закупкой'!$A$8),MATCH("Наименование",'С закупкой'!$A$8:$Z$8,0))&lt;&gt;"",INDEX('С закупкой'!$A:$Z,ROW()-ROW($A$8)+ROW('С закупкой'!$A$8),MATCH("Наименование",'С закупкой'!$A$8:$Z$8,0)),IF(ISTEXT(INDEX('С закупкой'!$A:$Z,ROW()-ROW($A$8)+ROW('С закупкой'!$A$8),MATCH("№",'С закупкой'!$A$8:$Z$8,0))),INDEX('С закупкой'!$A:$Z,ROW()-ROW($A$8)+ROW('С закупкой'!$A$8),MATCH("№",'С закупкой'!$A$8:$Z$8,0)),""))</f>
        <v/>
      </c>
      <c r="D164" s="49">
        <f>IF(INDEX('С закупкой'!$A:$Z,ROW()-ROW($A$8)+ROW('С закупкой'!$A$8),MATCH("Бренд",'С закупкой'!$A$8:$Z$8,0))="","",INDEX('С закупкой'!$A:$Z,ROW()-ROW($A$8)+ROW('С закупкой'!$A$8),MATCH("Бренд",'С закупкой'!$A$8:$Z$8,0)))</f>
        <v/>
      </c>
      <c r="E164" s="50">
        <f>IF(INDEX('С закупкой'!$A:$Z,ROW()-ROW($A$8)+ROW('С закупкой'!$A$8),MATCH("Артикул",'С закупкой'!$A$8:$Z$8,0))="","",INDEX('С закупкой'!$A:$Z,ROW()-ROW($A$8)+ROW('С закупкой'!$A$8),MATCH("Артикул",'С закупкой'!$A$8:$Z$8,0)))</f>
        <v/>
      </c>
      <c r="F164" s="49">
        <f>IF(INDEX('С закупкой'!$A:$Z,ROW()-ROW($A$8)+ROW('С закупкой'!$A$8),MATCH("Комната",'С закупкой'!$A$8:$Z$8,0))="","",INDEX('С закупкой'!$A:$Z,ROW()-ROW($A$8)+ROW('С закупкой'!$A$8),MATCH("Комната",'С закупкой'!$A$8:$Z$8,0)))</f>
        <v/>
      </c>
      <c r="G164" s="51">
        <f>IF(INDEX('С закупкой'!$A:$Z,ROW()-ROW($A$8)+ROW('С закупкой'!$A$8),MATCH("Кол-во",'С закупкой'!$A$8:$Z$8,0))="","",INDEX('С закупкой'!$A:$Z,ROW()-ROW($A$8)+ROW('С закупкой'!$A$8),MATCH("Кол-во",'С закупкой'!$A$8:$Z$8,0)))</f>
        <v/>
      </c>
      <c r="H164" s="52">
        <f>IF(INDEX('С закупкой'!$A:$Z,ROW()-ROW($A$8)+ROW('С закупкой'!$A$8),MATCH("Ед.",'С закупкой'!$A$8:$Z$8,0))="","",INDEX('С закупкой'!$A:$Z,ROW()-ROW($A$8)+ROW('С закупкой'!$A$8),MATCH("Ед.",'С закупкой'!$A$8:$Z$8,0)))</f>
        <v/>
      </c>
      <c r="I164" s="53">
        <f>IF(INDEX('С закупкой'!$A:$Z,ROW()-ROW($A$8)+ROW('С закупкой'!$A$8),MATCH("Клиенту за ед.",'С закупкой'!$A$8:$Z$8,0))="","",INDEX('С закупкой'!$A:$Z,ROW()-ROW($A$8)+ROW('С закупкой'!$A$8),MATCH("Клиенту за ед.",'С закупкой'!$A$8:$Z$8,0)))</f>
        <v/>
      </c>
      <c r="J164" s="54">
        <f>IF(LEFT($C164,6)="Итого:",SUM(J$8:J163)-2*SUMIF($C$8:$C163,"Итого:*",J$8:J163),IF($C164="ИТОГО ПО ПРОЕКТУ",SUM(J$8:J163)-SUMIF($C$8:$C163,"Итого:*",J$8:J163),IF(INDEX('С закупкой'!$A:$Z,ROW()-ROW($A$8)+ROW('С закупкой'!$A$8),MATCH("Сумма клиенту",'С закупкой'!$A$8:$Z$8,0))="","",INDEX('С закупкой'!$A:$Z,ROW()-ROW($A$8)+ROW('С закупкой'!$A$8),MATCH("Сумма клиенту",'С закупкой'!$A$8:$Z$8,0)))))</f>
        <v/>
      </c>
      <c r="K164" s="50">
        <f>IF(INDEX('С закупкой'!$A:$Z,ROW()-ROW($A$8)+ROW('С закупкой'!$A$8),MATCH("Поставка",'С закупкой'!$A$8:$Z$8,0))="","",INDEX('С закупкой'!$A:$Z,ROW()-ROW($A$8)+ROW('С закупкой'!$A$8),MATCH("Поставка",'С закупкой'!$A$8:$Z$8,0)))</f>
        <v/>
      </c>
      <c r="L164" s="50">
        <f>IF(INDEX('С закупкой'!$A:$Z,ROW()-ROW($A$8)+ROW('С закупкой'!$A$8),MATCH("Примечание",'С закупкой'!$A$8:$Z$8,0))="","",INDEX('С закупкой'!$A:$Z,ROW()-ROW($A$8)+ROW('С закупкой'!$A$8),MATCH("Примечание",'С закупкой'!$A$8:$Z$8,0)))</f>
        <v/>
      </c>
    </row>
    <row r="165" ht="36" customHeight="1">
      <c r="A165" s="47">
        <f>IF(ISNA(MATCH("№",'С закупкой'!$A$8:$Z$8,0)),"!",IF(ISNUMBER(INDEX('С закупкой'!$A:$Z,ROW()-ROW($A$8)+ROW('С закупкой'!$A$8),MATCH("№",'С закупкой'!$A$8:$Z$8,0))),INDEX('С закупкой'!$A:$Z,ROW()-ROW($A$8)+ROW('С закупкой'!$A$8),MATCH("№",'С закупкой'!$A$8:$Z$8,0)),""))</f>
        <v/>
      </c>
      <c r="B165" s="48">
        <f>IF(ISBLANK(INDEX('С закупкой'!$A:$Z,ROW()-ROW($A$8)+ROW('С закупкой'!$A$8),MATCH("Фото",'С закупкой'!$A$8:$Z$8,0))),"",INDEX('С закупкой'!$A:$Z,ROW()-ROW($A$8)+ROW('С закупкой'!$A$8),MATCH("Фото",'С закупкой'!$A$8:$Z$8,0)))</f>
        <v/>
      </c>
      <c r="C165" s="49">
        <f>IF(INDEX('С закупкой'!$A:$Z,ROW()-ROW($A$8)+ROW('С закупкой'!$A$8),MATCH("Наименование",'С закупкой'!$A$8:$Z$8,0))&lt;&gt;"",INDEX('С закупкой'!$A:$Z,ROW()-ROW($A$8)+ROW('С закупкой'!$A$8),MATCH("Наименование",'С закупкой'!$A$8:$Z$8,0)),IF(ISTEXT(INDEX('С закупкой'!$A:$Z,ROW()-ROW($A$8)+ROW('С закупкой'!$A$8),MATCH("№",'С закупкой'!$A$8:$Z$8,0))),INDEX('С закупкой'!$A:$Z,ROW()-ROW($A$8)+ROW('С закупкой'!$A$8),MATCH("№",'С закупкой'!$A$8:$Z$8,0)),""))</f>
        <v/>
      </c>
      <c r="D165" s="49">
        <f>IF(INDEX('С закупкой'!$A:$Z,ROW()-ROW($A$8)+ROW('С закупкой'!$A$8),MATCH("Бренд",'С закупкой'!$A$8:$Z$8,0))="","",INDEX('С закупкой'!$A:$Z,ROW()-ROW($A$8)+ROW('С закупкой'!$A$8),MATCH("Бренд",'С закупкой'!$A$8:$Z$8,0)))</f>
        <v/>
      </c>
      <c r="E165" s="50">
        <f>IF(INDEX('С закупкой'!$A:$Z,ROW()-ROW($A$8)+ROW('С закупкой'!$A$8),MATCH("Артикул",'С закупкой'!$A$8:$Z$8,0))="","",INDEX('С закупкой'!$A:$Z,ROW()-ROW($A$8)+ROW('С закупкой'!$A$8),MATCH("Артикул",'С закупкой'!$A$8:$Z$8,0)))</f>
        <v/>
      </c>
      <c r="F165" s="49">
        <f>IF(INDEX('С закупкой'!$A:$Z,ROW()-ROW($A$8)+ROW('С закупкой'!$A$8),MATCH("Комната",'С закупкой'!$A$8:$Z$8,0))="","",INDEX('С закупкой'!$A:$Z,ROW()-ROW($A$8)+ROW('С закупкой'!$A$8),MATCH("Комната",'С закупкой'!$A$8:$Z$8,0)))</f>
        <v/>
      </c>
      <c r="G165" s="51">
        <f>IF(INDEX('С закупкой'!$A:$Z,ROW()-ROW($A$8)+ROW('С закупкой'!$A$8),MATCH("Кол-во",'С закупкой'!$A$8:$Z$8,0))="","",INDEX('С закупкой'!$A:$Z,ROW()-ROW($A$8)+ROW('С закупкой'!$A$8),MATCH("Кол-во",'С закупкой'!$A$8:$Z$8,0)))</f>
        <v/>
      </c>
      <c r="H165" s="52">
        <f>IF(INDEX('С закупкой'!$A:$Z,ROW()-ROW($A$8)+ROW('С закупкой'!$A$8),MATCH("Ед.",'С закупкой'!$A$8:$Z$8,0))="","",INDEX('С закупкой'!$A:$Z,ROW()-ROW($A$8)+ROW('С закупкой'!$A$8),MATCH("Ед.",'С закупкой'!$A$8:$Z$8,0)))</f>
        <v/>
      </c>
      <c r="I165" s="53">
        <f>IF(INDEX('С закупкой'!$A:$Z,ROW()-ROW($A$8)+ROW('С закупкой'!$A$8),MATCH("Клиенту за ед.",'С закупкой'!$A$8:$Z$8,0))="","",INDEX('С закупкой'!$A:$Z,ROW()-ROW($A$8)+ROW('С закупкой'!$A$8),MATCH("Клиенту за ед.",'С закупкой'!$A$8:$Z$8,0)))</f>
        <v/>
      </c>
      <c r="J165" s="54">
        <f>IF(LEFT($C165,6)="Итого:",SUM(J$8:J164)-2*SUMIF($C$8:$C164,"Итого:*",J$8:J164),IF($C165="ИТОГО ПО ПРОЕКТУ",SUM(J$8:J164)-SUMIF($C$8:$C164,"Итого:*",J$8:J164),IF(INDEX('С закупкой'!$A:$Z,ROW()-ROW($A$8)+ROW('С закупкой'!$A$8),MATCH("Сумма клиенту",'С закупкой'!$A$8:$Z$8,0))="","",INDEX('С закупкой'!$A:$Z,ROW()-ROW($A$8)+ROW('С закупкой'!$A$8),MATCH("Сумма клиенту",'С закупкой'!$A$8:$Z$8,0)))))</f>
        <v/>
      </c>
      <c r="K165" s="50">
        <f>IF(INDEX('С закупкой'!$A:$Z,ROW()-ROW($A$8)+ROW('С закупкой'!$A$8),MATCH("Поставка",'С закупкой'!$A$8:$Z$8,0))="","",INDEX('С закупкой'!$A:$Z,ROW()-ROW($A$8)+ROW('С закупкой'!$A$8),MATCH("Поставка",'С закупкой'!$A$8:$Z$8,0)))</f>
        <v/>
      </c>
      <c r="L165" s="50">
        <f>IF(INDEX('С закупкой'!$A:$Z,ROW()-ROW($A$8)+ROW('С закупкой'!$A$8),MATCH("Примечание",'С закупкой'!$A$8:$Z$8,0))="","",INDEX('С закупкой'!$A:$Z,ROW()-ROW($A$8)+ROW('С закупкой'!$A$8),MATCH("Примечание",'С закупкой'!$A$8:$Z$8,0)))</f>
        <v/>
      </c>
    </row>
    <row r="166" ht="36" customHeight="1">
      <c r="A166" s="47">
        <f>IF(ISNA(MATCH("№",'С закупкой'!$A$8:$Z$8,0)),"!",IF(ISNUMBER(INDEX('С закупкой'!$A:$Z,ROW()-ROW($A$8)+ROW('С закупкой'!$A$8),MATCH("№",'С закупкой'!$A$8:$Z$8,0))),INDEX('С закупкой'!$A:$Z,ROW()-ROW($A$8)+ROW('С закупкой'!$A$8),MATCH("№",'С закупкой'!$A$8:$Z$8,0)),""))</f>
        <v/>
      </c>
      <c r="B166" s="48">
        <f>IF(ISBLANK(INDEX('С закупкой'!$A:$Z,ROW()-ROW($A$8)+ROW('С закупкой'!$A$8),MATCH("Фото",'С закупкой'!$A$8:$Z$8,0))),"",INDEX('С закупкой'!$A:$Z,ROW()-ROW($A$8)+ROW('С закупкой'!$A$8),MATCH("Фото",'С закупкой'!$A$8:$Z$8,0)))</f>
        <v/>
      </c>
      <c r="C166" s="49">
        <f>IF(INDEX('С закупкой'!$A:$Z,ROW()-ROW($A$8)+ROW('С закупкой'!$A$8),MATCH("Наименование",'С закупкой'!$A$8:$Z$8,0))&lt;&gt;"",INDEX('С закупкой'!$A:$Z,ROW()-ROW($A$8)+ROW('С закупкой'!$A$8),MATCH("Наименование",'С закупкой'!$A$8:$Z$8,0)),IF(ISTEXT(INDEX('С закупкой'!$A:$Z,ROW()-ROW($A$8)+ROW('С закупкой'!$A$8),MATCH("№",'С закупкой'!$A$8:$Z$8,0))),INDEX('С закупкой'!$A:$Z,ROW()-ROW($A$8)+ROW('С закупкой'!$A$8),MATCH("№",'С закупкой'!$A$8:$Z$8,0)),""))</f>
        <v/>
      </c>
      <c r="D166" s="49">
        <f>IF(INDEX('С закупкой'!$A:$Z,ROW()-ROW($A$8)+ROW('С закупкой'!$A$8),MATCH("Бренд",'С закупкой'!$A$8:$Z$8,0))="","",INDEX('С закупкой'!$A:$Z,ROW()-ROW($A$8)+ROW('С закупкой'!$A$8),MATCH("Бренд",'С закупкой'!$A$8:$Z$8,0)))</f>
        <v/>
      </c>
      <c r="E166" s="50">
        <f>IF(INDEX('С закупкой'!$A:$Z,ROW()-ROW($A$8)+ROW('С закупкой'!$A$8),MATCH("Артикул",'С закупкой'!$A$8:$Z$8,0))="","",INDEX('С закупкой'!$A:$Z,ROW()-ROW($A$8)+ROW('С закупкой'!$A$8),MATCH("Артикул",'С закупкой'!$A$8:$Z$8,0)))</f>
        <v/>
      </c>
      <c r="F166" s="49">
        <f>IF(INDEX('С закупкой'!$A:$Z,ROW()-ROW($A$8)+ROW('С закупкой'!$A$8),MATCH("Комната",'С закупкой'!$A$8:$Z$8,0))="","",INDEX('С закупкой'!$A:$Z,ROW()-ROW($A$8)+ROW('С закупкой'!$A$8),MATCH("Комната",'С закупкой'!$A$8:$Z$8,0)))</f>
        <v/>
      </c>
      <c r="G166" s="51">
        <f>IF(INDEX('С закупкой'!$A:$Z,ROW()-ROW($A$8)+ROW('С закупкой'!$A$8),MATCH("Кол-во",'С закупкой'!$A$8:$Z$8,0))="","",INDEX('С закупкой'!$A:$Z,ROW()-ROW($A$8)+ROW('С закупкой'!$A$8),MATCH("Кол-во",'С закупкой'!$A$8:$Z$8,0)))</f>
        <v/>
      </c>
      <c r="H166" s="52">
        <f>IF(INDEX('С закупкой'!$A:$Z,ROW()-ROW($A$8)+ROW('С закупкой'!$A$8),MATCH("Ед.",'С закупкой'!$A$8:$Z$8,0))="","",INDEX('С закупкой'!$A:$Z,ROW()-ROW($A$8)+ROW('С закупкой'!$A$8),MATCH("Ед.",'С закупкой'!$A$8:$Z$8,0)))</f>
        <v/>
      </c>
      <c r="I166" s="53">
        <f>IF(INDEX('С закупкой'!$A:$Z,ROW()-ROW($A$8)+ROW('С закупкой'!$A$8),MATCH("Клиенту за ед.",'С закупкой'!$A$8:$Z$8,0))="","",INDEX('С закупкой'!$A:$Z,ROW()-ROW($A$8)+ROW('С закупкой'!$A$8),MATCH("Клиенту за ед.",'С закупкой'!$A$8:$Z$8,0)))</f>
        <v/>
      </c>
      <c r="J166" s="54">
        <f>IF(LEFT($C166,6)="Итого:",SUM(J$8:J165)-2*SUMIF($C$8:$C165,"Итого:*",J$8:J165),IF($C166="ИТОГО ПО ПРОЕКТУ",SUM(J$8:J165)-SUMIF($C$8:$C165,"Итого:*",J$8:J165),IF(INDEX('С закупкой'!$A:$Z,ROW()-ROW($A$8)+ROW('С закупкой'!$A$8),MATCH("Сумма клиенту",'С закупкой'!$A$8:$Z$8,0))="","",INDEX('С закупкой'!$A:$Z,ROW()-ROW($A$8)+ROW('С закупкой'!$A$8),MATCH("Сумма клиенту",'С закупкой'!$A$8:$Z$8,0)))))</f>
        <v/>
      </c>
      <c r="K166" s="50">
        <f>IF(INDEX('С закупкой'!$A:$Z,ROW()-ROW($A$8)+ROW('С закупкой'!$A$8),MATCH("Поставка",'С закупкой'!$A$8:$Z$8,0))="","",INDEX('С закупкой'!$A:$Z,ROW()-ROW($A$8)+ROW('С закупкой'!$A$8),MATCH("Поставка",'С закупкой'!$A$8:$Z$8,0)))</f>
        <v/>
      </c>
      <c r="L166" s="50">
        <f>IF(INDEX('С закупкой'!$A:$Z,ROW()-ROW($A$8)+ROW('С закупкой'!$A$8),MATCH("Примечание",'С закупкой'!$A$8:$Z$8,0))="","",INDEX('С закупкой'!$A:$Z,ROW()-ROW($A$8)+ROW('С закупкой'!$A$8),MATCH("Примечание",'С закупкой'!$A$8:$Z$8,0)))</f>
        <v/>
      </c>
    </row>
    <row r="167" ht="36" customHeight="1">
      <c r="A167" s="47">
        <f>IF(ISNA(MATCH("№",'С закупкой'!$A$8:$Z$8,0)),"!",IF(ISNUMBER(INDEX('С закупкой'!$A:$Z,ROW()-ROW($A$8)+ROW('С закупкой'!$A$8),MATCH("№",'С закупкой'!$A$8:$Z$8,0))),INDEX('С закупкой'!$A:$Z,ROW()-ROW($A$8)+ROW('С закупкой'!$A$8),MATCH("№",'С закупкой'!$A$8:$Z$8,0)),""))</f>
        <v/>
      </c>
      <c r="B167" s="48">
        <f>IF(ISBLANK(INDEX('С закупкой'!$A:$Z,ROW()-ROW($A$8)+ROW('С закупкой'!$A$8),MATCH("Фото",'С закупкой'!$A$8:$Z$8,0))),"",INDEX('С закупкой'!$A:$Z,ROW()-ROW($A$8)+ROW('С закупкой'!$A$8),MATCH("Фото",'С закупкой'!$A$8:$Z$8,0)))</f>
        <v/>
      </c>
      <c r="C167" s="49">
        <f>IF(INDEX('С закупкой'!$A:$Z,ROW()-ROW($A$8)+ROW('С закупкой'!$A$8),MATCH("Наименование",'С закупкой'!$A$8:$Z$8,0))&lt;&gt;"",INDEX('С закупкой'!$A:$Z,ROW()-ROW($A$8)+ROW('С закупкой'!$A$8),MATCH("Наименование",'С закупкой'!$A$8:$Z$8,0)),IF(ISTEXT(INDEX('С закупкой'!$A:$Z,ROW()-ROW($A$8)+ROW('С закупкой'!$A$8),MATCH("№",'С закупкой'!$A$8:$Z$8,0))),INDEX('С закупкой'!$A:$Z,ROW()-ROW($A$8)+ROW('С закупкой'!$A$8),MATCH("№",'С закупкой'!$A$8:$Z$8,0)),""))</f>
        <v/>
      </c>
      <c r="D167" s="49">
        <f>IF(INDEX('С закупкой'!$A:$Z,ROW()-ROW($A$8)+ROW('С закупкой'!$A$8),MATCH("Бренд",'С закупкой'!$A$8:$Z$8,0))="","",INDEX('С закупкой'!$A:$Z,ROW()-ROW($A$8)+ROW('С закупкой'!$A$8),MATCH("Бренд",'С закупкой'!$A$8:$Z$8,0)))</f>
        <v/>
      </c>
      <c r="E167" s="50">
        <f>IF(INDEX('С закупкой'!$A:$Z,ROW()-ROW($A$8)+ROW('С закупкой'!$A$8),MATCH("Артикул",'С закупкой'!$A$8:$Z$8,0))="","",INDEX('С закупкой'!$A:$Z,ROW()-ROW($A$8)+ROW('С закупкой'!$A$8),MATCH("Артикул",'С закупкой'!$A$8:$Z$8,0)))</f>
        <v/>
      </c>
      <c r="F167" s="49">
        <f>IF(INDEX('С закупкой'!$A:$Z,ROW()-ROW($A$8)+ROW('С закупкой'!$A$8),MATCH("Комната",'С закупкой'!$A$8:$Z$8,0))="","",INDEX('С закупкой'!$A:$Z,ROW()-ROW($A$8)+ROW('С закупкой'!$A$8),MATCH("Комната",'С закупкой'!$A$8:$Z$8,0)))</f>
        <v/>
      </c>
      <c r="G167" s="51">
        <f>IF(INDEX('С закупкой'!$A:$Z,ROW()-ROW($A$8)+ROW('С закупкой'!$A$8),MATCH("Кол-во",'С закупкой'!$A$8:$Z$8,0))="","",INDEX('С закупкой'!$A:$Z,ROW()-ROW($A$8)+ROW('С закупкой'!$A$8),MATCH("Кол-во",'С закупкой'!$A$8:$Z$8,0)))</f>
        <v/>
      </c>
      <c r="H167" s="52">
        <f>IF(INDEX('С закупкой'!$A:$Z,ROW()-ROW($A$8)+ROW('С закупкой'!$A$8),MATCH("Ед.",'С закупкой'!$A$8:$Z$8,0))="","",INDEX('С закупкой'!$A:$Z,ROW()-ROW($A$8)+ROW('С закупкой'!$A$8),MATCH("Ед.",'С закупкой'!$A$8:$Z$8,0)))</f>
        <v/>
      </c>
      <c r="I167" s="53">
        <f>IF(INDEX('С закупкой'!$A:$Z,ROW()-ROW($A$8)+ROW('С закупкой'!$A$8),MATCH("Клиенту за ед.",'С закупкой'!$A$8:$Z$8,0))="","",INDEX('С закупкой'!$A:$Z,ROW()-ROW($A$8)+ROW('С закупкой'!$A$8),MATCH("Клиенту за ед.",'С закупкой'!$A$8:$Z$8,0)))</f>
        <v/>
      </c>
      <c r="J167" s="54">
        <f>IF(LEFT($C167,6)="Итого:",SUM(J$8:J166)-2*SUMIF($C$8:$C166,"Итого:*",J$8:J166),IF($C167="ИТОГО ПО ПРОЕКТУ",SUM(J$8:J166)-SUMIF($C$8:$C166,"Итого:*",J$8:J166),IF(INDEX('С закупкой'!$A:$Z,ROW()-ROW($A$8)+ROW('С закупкой'!$A$8),MATCH("Сумма клиенту",'С закупкой'!$A$8:$Z$8,0))="","",INDEX('С закупкой'!$A:$Z,ROW()-ROW($A$8)+ROW('С закупкой'!$A$8),MATCH("Сумма клиенту",'С закупкой'!$A$8:$Z$8,0)))))</f>
        <v/>
      </c>
      <c r="K167" s="50">
        <f>IF(INDEX('С закупкой'!$A:$Z,ROW()-ROW($A$8)+ROW('С закупкой'!$A$8),MATCH("Поставка",'С закупкой'!$A$8:$Z$8,0))="","",INDEX('С закупкой'!$A:$Z,ROW()-ROW($A$8)+ROW('С закупкой'!$A$8),MATCH("Поставка",'С закупкой'!$A$8:$Z$8,0)))</f>
        <v/>
      </c>
      <c r="L167" s="50">
        <f>IF(INDEX('С закупкой'!$A:$Z,ROW()-ROW($A$8)+ROW('С закупкой'!$A$8),MATCH("Примечание",'С закупкой'!$A$8:$Z$8,0))="","",INDEX('С закупкой'!$A:$Z,ROW()-ROW($A$8)+ROW('С закупкой'!$A$8),MATCH("Примечание",'С закупкой'!$A$8:$Z$8,0)))</f>
        <v/>
      </c>
    </row>
    <row r="168" ht="36" customHeight="1">
      <c r="A168" s="47">
        <f>IF(ISNA(MATCH("№",'С закупкой'!$A$8:$Z$8,0)),"!",IF(ISNUMBER(INDEX('С закупкой'!$A:$Z,ROW()-ROW($A$8)+ROW('С закупкой'!$A$8),MATCH("№",'С закупкой'!$A$8:$Z$8,0))),INDEX('С закупкой'!$A:$Z,ROW()-ROW($A$8)+ROW('С закупкой'!$A$8),MATCH("№",'С закупкой'!$A$8:$Z$8,0)),""))</f>
        <v/>
      </c>
      <c r="B168" s="48">
        <f>IF(ISBLANK(INDEX('С закупкой'!$A:$Z,ROW()-ROW($A$8)+ROW('С закупкой'!$A$8),MATCH("Фото",'С закупкой'!$A$8:$Z$8,0))),"",INDEX('С закупкой'!$A:$Z,ROW()-ROW($A$8)+ROW('С закупкой'!$A$8),MATCH("Фото",'С закупкой'!$A$8:$Z$8,0)))</f>
        <v/>
      </c>
      <c r="C168" s="49">
        <f>IF(INDEX('С закупкой'!$A:$Z,ROW()-ROW($A$8)+ROW('С закупкой'!$A$8),MATCH("Наименование",'С закупкой'!$A$8:$Z$8,0))&lt;&gt;"",INDEX('С закупкой'!$A:$Z,ROW()-ROW($A$8)+ROW('С закупкой'!$A$8),MATCH("Наименование",'С закупкой'!$A$8:$Z$8,0)),IF(ISTEXT(INDEX('С закупкой'!$A:$Z,ROW()-ROW($A$8)+ROW('С закупкой'!$A$8),MATCH("№",'С закупкой'!$A$8:$Z$8,0))),INDEX('С закупкой'!$A:$Z,ROW()-ROW($A$8)+ROW('С закупкой'!$A$8),MATCH("№",'С закупкой'!$A$8:$Z$8,0)),""))</f>
        <v/>
      </c>
      <c r="D168" s="49">
        <f>IF(INDEX('С закупкой'!$A:$Z,ROW()-ROW($A$8)+ROW('С закупкой'!$A$8),MATCH("Бренд",'С закупкой'!$A$8:$Z$8,0))="","",INDEX('С закупкой'!$A:$Z,ROW()-ROW($A$8)+ROW('С закупкой'!$A$8),MATCH("Бренд",'С закупкой'!$A$8:$Z$8,0)))</f>
        <v/>
      </c>
      <c r="E168" s="50">
        <f>IF(INDEX('С закупкой'!$A:$Z,ROW()-ROW($A$8)+ROW('С закупкой'!$A$8),MATCH("Артикул",'С закупкой'!$A$8:$Z$8,0))="","",INDEX('С закупкой'!$A:$Z,ROW()-ROW($A$8)+ROW('С закупкой'!$A$8),MATCH("Артикул",'С закупкой'!$A$8:$Z$8,0)))</f>
        <v/>
      </c>
      <c r="F168" s="49">
        <f>IF(INDEX('С закупкой'!$A:$Z,ROW()-ROW($A$8)+ROW('С закупкой'!$A$8),MATCH("Комната",'С закупкой'!$A$8:$Z$8,0))="","",INDEX('С закупкой'!$A:$Z,ROW()-ROW($A$8)+ROW('С закупкой'!$A$8),MATCH("Комната",'С закупкой'!$A$8:$Z$8,0)))</f>
        <v/>
      </c>
      <c r="G168" s="51">
        <f>IF(INDEX('С закупкой'!$A:$Z,ROW()-ROW($A$8)+ROW('С закупкой'!$A$8),MATCH("Кол-во",'С закупкой'!$A$8:$Z$8,0))="","",INDEX('С закупкой'!$A:$Z,ROW()-ROW($A$8)+ROW('С закупкой'!$A$8),MATCH("Кол-во",'С закупкой'!$A$8:$Z$8,0)))</f>
        <v/>
      </c>
      <c r="H168" s="52">
        <f>IF(INDEX('С закупкой'!$A:$Z,ROW()-ROW($A$8)+ROW('С закупкой'!$A$8),MATCH("Ед.",'С закупкой'!$A$8:$Z$8,0))="","",INDEX('С закупкой'!$A:$Z,ROW()-ROW($A$8)+ROW('С закупкой'!$A$8),MATCH("Ед.",'С закупкой'!$A$8:$Z$8,0)))</f>
        <v/>
      </c>
      <c r="I168" s="53">
        <f>IF(INDEX('С закупкой'!$A:$Z,ROW()-ROW($A$8)+ROW('С закупкой'!$A$8),MATCH("Клиенту за ед.",'С закупкой'!$A$8:$Z$8,0))="","",INDEX('С закупкой'!$A:$Z,ROW()-ROW($A$8)+ROW('С закупкой'!$A$8),MATCH("Клиенту за ед.",'С закупкой'!$A$8:$Z$8,0)))</f>
        <v/>
      </c>
      <c r="J168" s="54">
        <f>IF(LEFT($C168,6)="Итого:",SUM(J$8:J167)-2*SUMIF($C$8:$C167,"Итого:*",J$8:J167),IF($C168="ИТОГО ПО ПРОЕКТУ",SUM(J$8:J167)-SUMIF($C$8:$C167,"Итого:*",J$8:J167),IF(INDEX('С закупкой'!$A:$Z,ROW()-ROW($A$8)+ROW('С закупкой'!$A$8),MATCH("Сумма клиенту",'С закупкой'!$A$8:$Z$8,0))="","",INDEX('С закупкой'!$A:$Z,ROW()-ROW($A$8)+ROW('С закупкой'!$A$8),MATCH("Сумма клиенту",'С закупкой'!$A$8:$Z$8,0)))))</f>
        <v/>
      </c>
      <c r="K168" s="50">
        <f>IF(INDEX('С закупкой'!$A:$Z,ROW()-ROW($A$8)+ROW('С закупкой'!$A$8),MATCH("Поставка",'С закупкой'!$A$8:$Z$8,0))="","",INDEX('С закупкой'!$A:$Z,ROW()-ROW($A$8)+ROW('С закупкой'!$A$8),MATCH("Поставка",'С закупкой'!$A$8:$Z$8,0)))</f>
        <v/>
      </c>
      <c r="L168" s="50">
        <f>IF(INDEX('С закупкой'!$A:$Z,ROW()-ROW($A$8)+ROW('С закупкой'!$A$8),MATCH("Примечание",'С закупкой'!$A$8:$Z$8,0))="","",INDEX('С закупкой'!$A:$Z,ROW()-ROW($A$8)+ROW('С закупкой'!$A$8),MATCH("Примечание",'С закупкой'!$A$8:$Z$8,0)))</f>
        <v/>
      </c>
    </row>
    <row r="169" ht="36" customHeight="1">
      <c r="A169" s="47">
        <f>IF(ISNA(MATCH("№",'С закупкой'!$A$8:$Z$8,0)),"!",IF(ISNUMBER(INDEX('С закупкой'!$A:$Z,ROW()-ROW($A$8)+ROW('С закупкой'!$A$8),MATCH("№",'С закупкой'!$A$8:$Z$8,0))),INDEX('С закупкой'!$A:$Z,ROW()-ROW($A$8)+ROW('С закупкой'!$A$8),MATCH("№",'С закупкой'!$A$8:$Z$8,0)),""))</f>
        <v/>
      </c>
      <c r="B169" s="48">
        <f>IF(ISBLANK(INDEX('С закупкой'!$A:$Z,ROW()-ROW($A$8)+ROW('С закупкой'!$A$8),MATCH("Фото",'С закупкой'!$A$8:$Z$8,0))),"",INDEX('С закупкой'!$A:$Z,ROW()-ROW($A$8)+ROW('С закупкой'!$A$8),MATCH("Фото",'С закупкой'!$A$8:$Z$8,0)))</f>
        <v/>
      </c>
      <c r="C169" s="49">
        <f>IF(INDEX('С закупкой'!$A:$Z,ROW()-ROW($A$8)+ROW('С закупкой'!$A$8),MATCH("Наименование",'С закупкой'!$A$8:$Z$8,0))&lt;&gt;"",INDEX('С закупкой'!$A:$Z,ROW()-ROW($A$8)+ROW('С закупкой'!$A$8),MATCH("Наименование",'С закупкой'!$A$8:$Z$8,0)),IF(ISTEXT(INDEX('С закупкой'!$A:$Z,ROW()-ROW($A$8)+ROW('С закупкой'!$A$8),MATCH("№",'С закупкой'!$A$8:$Z$8,0))),INDEX('С закупкой'!$A:$Z,ROW()-ROW($A$8)+ROW('С закупкой'!$A$8),MATCH("№",'С закупкой'!$A$8:$Z$8,0)),""))</f>
        <v/>
      </c>
      <c r="D169" s="49">
        <f>IF(INDEX('С закупкой'!$A:$Z,ROW()-ROW($A$8)+ROW('С закупкой'!$A$8),MATCH("Бренд",'С закупкой'!$A$8:$Z$8,0))="","",INDEX('С закупкой'!$A:$Z,ROW()-ROW($A$8)+ROW('С закупкой'!$A$8),MATCH("Бренд",'С закупкой'!$A$8:$Z$8,0)))</f>
        <v/>
      </c>
      <c r="E169" s="50">
        <f>IF(INDEX('С закупкой'!$A:$Z,ROW()-ROW($A$8)+ROW('С закупкой'!$A$8),MATCH("Артикул",'С закупкой'!$A$8:$Z$8,0))="","",INDEX('С закупкой'!$A:$Z,ROW()-ROW($A$8)+ROW('С закупкой'!$A$8),MATCH("Артикул",'С закупкой'!$A$8:$Z$8,0)))</f>
        <v/>
      </c>
      <c r="F169" s="49">
        <f>IF(INDEX('С закупкой'!$A:$Z,ROW()-ROW($A$8)+ROW('С закупкой'!$A$8),MATCH("Комната",'С закупкой'!$A$8:$Z$8,0))="","",INDEX('С закупкой'!$A:$Z,ROW()-ROW($A$8)+ROW('С закупкой'!$A$8),MATCH("Комната",'С закупкой'!$A$8:$Z$8,0)))</f>
        <v/>
      </c>
      <c r="G169" s="51">
        <f>IF(INDEX('С закупкой'!$A:$Z,ROW()-ROW($A$8)+ROW('С закупкой'!$A$8),MATCH("Кол-во",'С закупкой'!$A$8:$Z$8,0))="","",INDEX('С закупкой'!$A:$Z,ROW()-ROW($A$8)+ROW('С закупкой'!$A$8),MATCH("Кол-во",'С закупкой'!$A$8:$Z$8,0)))</f>
        <v/>
      </c>
      <c r="H169" s="52">
        <f>IF(INDEX('С закупкой'!$A:$Z,ROW()-ROW($A$8)+ROW('С закупкой'!$A$8),MATCH("Ед.",'С закупкой'!$A$8:$Z$8,0))="","",INDEX('С закупкой'!$A:$Z,ROW()-ROW($A$8)+ROW('С закупкой'!$A$8),MATCH("Ед.",'С закупкой'!$A$8:$Z$8,0)))</f>
        <v/>
      </c>
      <c r="I169" s="53">
        <f>IF(INDEX('С закупкой'!$A:$Z,ROW()-ROW($A$8)+ROW('С закупкой'!$A$8),MATCH("Клиенту за ед.",'С закупкой'!$A$8:$Z$8,0))="","",INDEX('С закупкой'!$A:$Z,ROW()-ROW($A$8)+ROW('С закупкой'!$A$8),MATCH("Клиенту за ед.",'С закупкой'!$A$8:$Z$8,0)))</f>
        <v/>
      </c>
      <c r="J169" s="54">
        <f>IF(LEFT($C169,6)="Итого:",SUM(J$8:J168)-2*SUMIF($C$8:$C168,"Итого:*",J$8:J168),IF($C169="ИТОГО ПО ПРОЕКТУ",SUM(J$8:J168)-SUMIF($C$8:$C168,"Итого:*",J$8:J168),IF(INDEX('С закупкой'!$A:$Z,ROW()-ROW($A$8)+ROW('С закупкой'!$A$8),MATCH("Сумма клиенту",'С закупкой'!$A$8:$Z$8,0))="","",INDEX('С закупкой'!$A:$Z,ROW()-ROW($A$8)+ROW('С закупкой'!$A$8),MATCH("Сумма клиенту",'С закупкой'!$A$8:$Z$8,0)))))</f>
        <v/>
      </c>
      <c r="K169" s="50">
        <f>IF(INDEX('С закупкой'!$A:$Z,ROW()-ROW($A$8)+ROW('С закупкой'!$A$8),MATCH("Поставка",'С закупкой'!$A$8:$Z$8,0))="","",INDEX('С закупкой'!$A:$Z,ROW()-ROW($A$8)+ROW('С закупкой'!$A$8),MATCH("Поставка",'С закупкой'!$A$8:$Z$8,0)))</f>
        <v/>
      </c>
      <c r="L169" s="50">
        <f>IF(INDEX('С закупкой'!$A:$Z,ROW()-ROW($A$8)+ROW('С закупкой'!$A$8),MATCH("Примечание",'С закупкой'!$A$8:$Z$8,0))="","",INDEX('С закупкой'!$A:$Z,ROW()-ROW($A$8)+ROW('С закупкой'!$A$8),MATCH("Примечание",'С закупкой'!$A$8:$Z$8,0)))</f>
        <v/>
      </c>
    </row>
    <row r="170" ht="36" customHeight="1">
      <c r="A170" s="47">
        <f>IF(ISNA(MATCH("№",'С закупкой'!$A$8:$Z$8,0)),"!",IF(ISNUMBER(INDEX('С закупкой'!$A:$Z,ROW()-ROW($A$8)+ROW('С закупкой'!$A$8),MATCH("№",'С закупкой'!$A$8:$Z$8,0))),INDEX('С закупкой'!$A:$Z,ROW()-ROW($A$8)+ROW('С закупкой'!$A$8),MATCH("№",'С закупкой'!$A$8:$Z$8,0)),""))</f>
        <v/>
      </c>
      <c r="B170" s="48">
        <f>IF(ISBLANK(INDEX('С закупкой'!$A:$Z,ROW()-ROW($A$8)+ROW('С закупкой'!$A$8),MATCH("Фото",'С закупкой'!$A$8:$Z$8,0))),"",INDEX('С закупкой'!$A:$Z,ROW()-ROW($A$8)+ROW('С закупкой'!$A$8),MATCH("Фото",'С закупкой'!$A$8:$Z$8,0)))</f>
        <v/>
      </c>
      <c r="C170" s="49">
        <f>IF(INDEX('С закупкой'!$A:$Z,ROW()-ROW($A$8)+ROW('С закупкой'!$A$8),MATCH("Наименование",'С закупкой'!$A$8:$Z$8,0))&lt;&gt;"",INDEX('С закупкой'!$A:$Z,ROW()-ROW($A$8)+ROW('С закупкой'!$A$8),MATCH("Наименование",'С закупкой'!$A$8:$Z$8,0)),IF(ISTEXT(INDEX('С закупкой'!$A:$Z,ROW()-ROW($A$8)+ROW('С закупкой'!$A$8),MATCH("№",'С закупкой'!$A$8:$Z$8,0))),INDEX('С закупкой'!$A:$Z,ROW()-ROW($A$8)+ROW('С закупкой'!$A$8),MATCH("№",'С закупкой'!$A$8:$Z$8,0)),""))</f>
        <v/>
      </c>
      <c r="D170" s="49">
        <f>IF(INDEX('С закупкой'!$A:$Z,ROW()-ROW($A$8)+ROW('С закупкой'!$A$8),MATCH("Бренд",'С закупкой'!$A$8:$Z$8,0))="","",INDEX('С закупкой'!$A:$Z,ROW()-ROW($A$8)+ROW('С закупкой'!$A$8),MATCH("Бренд",'С закупкой'!$A$8:$Z$8,0)))</f>
        <v/>
      </c>
      <c r="E170" s="50">
        <f>IF(INDEX('С закупкой'!$A:$Z,ROW()-ROW($A$8)+ROW('С закупкой'!$A$8),MATCH("Артикул",'С закупкой'!$A$8:$Z$8,0))="","",INDEX('С закупкой'!$A:$Z,ROW()-ROW($A$8)+ROW('С закупкой'!$A$8),MATCH("Артикул",'С закупкой'!$A$8:$Z$8,0)))</f>
        <v/>
      </c>
      <c r="F170" s="49">
        <f>IF(INDEX('С закупкой'!$A:$Z,ROW()-ROW($A$8)+ROW('С закупкой'!$A$8),MATCH("Комната",'С закупкой'!$A$8:$Z$8,0))="","",INDEX('С закупкой'!$A:$Z,ROW()-ROW($A$8)+ROW('С закупкой'!$A$8),MATCH("Комната",'С закупкой'!$A$8:$Z$8,0)))</f>
        <v/>
      </c>
      <c r="G170" s="51">
        <f>IF(INDEX('С закупкой'!$A:$Z,ROW()-ROW($A$8)+ROW('С закупкой'!$A$8),MATCH("Кол-во",'С закупкой'!$A$8:$Z$8,0))="","",INDEX('С закупкой'!$A:$Z,ROW()-ROW($A$8)+ROW('С закупкой'!$A$8),MATCH("Кол-во",'С закупкой'!$A$8:$Z$8,0)))</f>
        <v/>
      </c>
      <c r="H170" s="52">
        <f>IF(INDEX('С закупкой'!$A:$Z,ROW()-ROW($A$8)+ROW('С закупкой'!$A$8),MATCH("Ед.",'С закупкой'!$A$8:$Z$8,0))="","",INDEX('С закупкой'!$A:$Z,ROW()-ROW($A$8)+ROW('С закупкой'!$A$8),MATCH("Ед.",'С закупкой'!$A$8:$Z$8,0)))</f>
        <v/>
      </c>
      <c r="I170" s="53">
        <f>IF(INDEX('С закупкой'!$A:$Z,ROW()-ROW($A$8)+ROW('С закупкой'!$A$8),MATCH("Клиенту за ед.",'С закупкой'!$A$8:$Z$8,0))="","",INDEX('С закупкой'!$A:$Z,ROW()-ROW($A$8)+ROW('С закупкой'!$A$8),MATCH("Клиенту за ед.",'С закупкой'!$A$8:$Z$8,0)))</f>
        <v/>
      </c>
      <c r="J170" s="54">
        <f>IF(LEFT($C170,6)="Итого:",SUM(J$8:J169)-2*SUMIF($C$8:$C169,"Итого:*",J$8:J169),IF($C170="ИТОГО ПО ПРОЕКТУ",SUM(J$8:J169)-SUMIF($C$8:$C169,"Итого:*",J$8:J169),IF(INDEX('С закупкой'!$A:$Z,ROW()-ROW($A$8)+ROW('С закупкой'!$A$8),MATCH("Сумма клиенту",'С закупкой'!$A$8:$Z$8,0))="","",INDEX('С закупкой'!$A:$Z,ROW()-ROW($A$8)+ROW('С закупкой'!$A$8),MATCH("Сумма клиенту",'С закупкой'!$A$8:$Z$8,0)))))</f>
        <v/>
      </c>
      <c r="K170" s="50">
        <f>IF(INDEX('С закупкой'!$A:$Z,ROW()-ROW($A$8)+ROW('С закупкой'!$A$8),MATCH("Поставка",'С закупкой'!$A$8:$Z$8,0))="","",INDEX('С закупкой'!$A:$Z,ROW()-ROW($A$8)+ROW('С закупкой'!$A$8),MATCH("Поставка",'С закупкой'!$A$8:$Z$8,0)))</f>
        <v/>
      </c>
      <c r="L170" s="50">
        <f>IF(INDEX('С закупкой'!$A:$Z,ROW()-ROW($A$8)+ROW('С закупкой'!$A$8),MATCH("Примечание",'С закупкой'!$A$8:$Z$8,0))="","",INDEX('С закупкой'!$A:$Z,ROW()-ROW($A$8)+ROW('С закупкой'!$A$8),MATCH("Примечание",'С закупкой'!$A$8:$Z$8,0)))</f>
        <v/>
      </c>
    </row>
    <row r="171" ht="36" customHeight="1">
      <c r="A171" s="47">
        <f>IF(ISNA(MATCH("№",'С закупкой'!$A$8:$Z$8,0)),"!",IF(ISNUMBER(INDEX('С закупкой'!$A:$Z,ROW()-ROW($A$8)+ROW('С закупкой'!$A$8),MATCH("№",'С закупкой'!$A$8:$Z$8,0))),INDEX('С закупкой'!$A:$Z,ROW()-ROW($A$8)+ROW('С закупкой'!$A$8),MATCH("№",'С закупкой'!$A$8:$Z$8,0)),""))</f>
        <v/>
      </c>
      <c r="B171" s="48">
        <f>IF(ISBLANK(INDEX('С закупкой'!$A:$Z,ROW()-ROW($A$8)+ROW('С закупкой'!$A$8),MATCH("Фото",'С закупкой'!$A$8:$Z$8,0))),"",INDEX('С закупкой'!$A:$Z,ROW()-ROW($A$8)+ROW('С закупкой'!$A$8),MATCH("Фото",'С закупкой'!$A$8:$Z$8,0)))</f>
        <v/>
      </c>
      <c r="C171" s="49">
        <f>IF(INDEX('С закупкой'!$A:$Z,ROW()-ROW($A$8)+ROW('С закупкой'!$A$8),MATCH("Наименование",'С закупкой'!$A$8:$Z$8,0))&lt;&gt;"",INDEX('С закупкой'!$A:$Z,ROW()-ROW($A$8)+ROW('С закупкой'!$A$8),MATCH("Наименование",'С закупкой'!$A$8:$Z$8,0)),IF(ISTEXT(INDEX('С закупкой'!$A:$Z,ROW()-ROW($A$8)+ROW('С закупкой'!$A$8),MATCH("№",'С закупкой'!$A$8:$Z$8,0))),INDEX('С закупкой'!$A:$Z,ROW()-ROW($A$8)+ROW('С закупкой'!$A$8),MATCH("№",'С закупкой'!$A$8:$Z$8,0)),""))</f>
        <v/>
      </c>
      <c r="D171" s="49">
        <f>IF(INDEX('С закупкой'!$A:$Z,ROW()-ROW($A$8)+ROW('С закупкой'!$A$8),MATCH("Бренд",'С закупкой'!$A$8:$Z$8,0))="","",INDEX('С закупкой'!$A:$Z,ROW()-ROW($A$8)+ROW('С закупкой'!$A$8),MATCH("Бренд",'С закупкой'!$A$8:$Z$8,0)))</f>
        <v/>
      </c>
      <c r="E171" s="50">
        <f>IF(INDEX('С закупкой'!$A:$Z,ROW()-ROW($A$8)+ROW('С закупкой'!$A$8),MATCH("Артикул",'С закупкой'!$A$8:$Z$8,0))="","",INDEX('С закупкой'!$A:$Z,ROW()-ROW($A$8)+ROW('С закупкой'!$A$8),MATCH("Артикул",'С закупкой'!$A$8:$Z$8,0)))</f>
        <v/>
      </c>
      <c r="F171" s="49">
        <f>IF(INDEX('С закупкой'!$A:$Z,ROW()-ROW($A$8)+ROW('С закупкой'!$A$8),MATCH("Комната",'С закупкой'!$A$8:$Z$8,0))="","",INDEX('С закупкой'!$A:$Z,ROW()-ROW($A$8)+ROW('С закупкой'!$A$8),MATCH("Комната",'С закупкой'!$A$8:$Z$8,0)))</f>
        <v/>
      </c>
      <c r="G171" s="51">
        <f>IF(INDEX('С закупкой'!$A:$Z,ROW()-ROW($A$8)+ROW('С закупкой'!$A$8),MATCH("Кол-во",'С закупкой'!$A$8:$Z$8,0))="","",INDEX('С закупкой'!$A:$Z,ROW()-ROW($A$8)+ROW('С закупкой'!$A$8),MATCH("Кол-во",'С закупкой'!$A$8:$Z$8,0)))</f>
        <v/>
      </c>
      <c r="H171" s="52">
        <f>IF(INDEX('С закупкой'!$A:$Z,ROW()-ROW($A$8)+ROW('С закупкой'!$A$8),MATCH("Ед.",'С закупкой'!$A$8:$Z$8,0))="","",INDEX('С закупкой'!$A:$Z,ROW()-ROW($A$8)+ROW('С закупкой'!$A$8),MATCH("Ед.",'С закупкой'!$A$8:$Z$8,0)))</f>
        <v/>
      </c>
      <c r="I171" s="53">
        <f>IF(INDEX('С закупкой'!$A:$Z,ROW()-ROW($A$8)+ROW('С закупкой'!$A$8),MATCH("Клиенту за ед.",'С закупкой'!$A$8:$Z$8,0))="","",INDEX('С закупкой'!$A:$Z,ROW()-ROW($A$8)+ROW('С закупкой'!$A$8),MATCH("Клиенту за ед.",'С закупкой'!$A$8:$Z$8,0)))</f>
        <v/>
      </c>
      <c r="J171" s="54">
        <f>IF(LEFT($C171,6)="Итого:",SUM(J$8:J170)-2*SUMIF($C$8:$C170,"Итого:*",J$8:J170),IF($C171="ИТОГО ПО ПРОЕКТУ",SUM(J$8:J170)-SUMIF($C$8:$C170,"Итого:*",J$8:J170),IF(INDEX('С закупкой'!$A:$Z,ROW()-ROW($A$8)+ROW('С закупкой'!$A$8),MATCH("Сумма клиенту",'С закупкой'!$A$8:$Z$8,0))="","",INDEX('С закупкой'!$A:$Z,ROW()-ROW($A$8)+ROW('С закупкой'!$A$8),MATCH("Сумма клиенту",'С закупкой'!$A$8:$Z$8,0)))))</f>
        <v/>
      </c>
      <c r="K171" s="50">
        <f>IF(INDEX('С закупкой'!$A:$Z,ROW()-ROW($A$8)+ROW('С закупкой'!$A$8),MATCH("Поставка",'С закупкой'!$A$8:$Z$8,0))="","",INDEX('С закупкой'!$A:$Z,ROW()-ROW($A$8)+ROW('С закупкой'!$A$8),MATCH("Поставка",'С закупкой'!$A$8:$Z$8,0)))</f>
        <v/>
      </c>
      <c r="L171" s="50">
        <f>IF(INDEX('С закупкой'!$A:$Z,ROW()-ROW($A$8)+ROW('С закупкой'!$A$8),MATCH("Примечание",'С закупкой'!$A$8:$Z$8,0))="","",INDEX('С закупкой'!$A:$Z,ROW()-ROW($A$8)+ROW('С закупкой'!$A$8),MATCH("Примечание",'С закупкой'!$A$8:$Z$8,0)))</f>
        <v/>
      </c>
    </row>
    <row r="172" ht="36" customHeight="1">
      <c r="A172" s="47">
        <f>IF(ISNA(MATCH("№",'С закупкой'!$A$8:$Z$8,0)),"!",IF(ISNUMBER(INDEX('С закупкой'!$A:$Z,ROW()-ROW($A$8)+ROW('С закупкой'!$A$8),MATCH("№",'С закупкой'!$A$8:$Z$8,0))),INDEX('С закупкой'!$A:$Z,ROW()-ROW($A$8)+ROW('С закупкой'!$A$8),MATCH("№",'С закупкой'!$A$8:$Z$8,0)),""))</f>
        <v/>
      </c>
      <c r="B172" s="48">
        <f>IF(ISBLANK(INDEX('С закупкой'!$A:$Z,ROW()-ROW($A$8)+ROW('С закупкой'!$A$8),MATCH("Фото",'С закупкой'!$A$8:$Z$8,0))),"",INDEX('С закупкой'!$A:$Z,ROW()-ROW($A$8)+ROW('С закупкой'!$A$8),MATCH("Фото",'С закупкой'!$A$8:$Z$8,0)))</f>
        <v/>
      </c>
      <c r="C172" s="49">
        <f>IF(INDEX('С закупкой'!$A:$Z,ROW()-ROW($A$8)+ROW('С закупкой'!$A$8),MATCH("Наименование",'С закупкой'!$A$8:$Z$8,0))&lt;&gt;"",INDEX('С закупкой'!$A:$Z,ROW()-ROW($A$8)+ROW('С закупкой'!$A$8),MATCH("Наименование",'С закупкой'!$A$8:$Z$8,0)),IF(ISTEXT(INDEX('С закупкой'!$A:$Z,ROW()-ROW($A$8)+ROW('С закупкой'!$A$8),MATCH("№",'С закупкой'!$A$8:$Z$8,0))),INDEX('С закупкой'!$A:$Z,ROW()-ROW($A$8)+ROW('С закупкой'!$A$8),MATCH("№",'С закупкой'!$A$8:$Z$8,0)),""))</f>
        <v/>
      </c>
      <c r="D172" s="49">
        <f>IF(INDEX('С закупкой'!$A:$Z,ROW()-ROW($A$8)+ROW('С закупкой'!$A$8),MATCH("Бренд",'С закупкой'!$A$8:$Z$8,0))="","",INDEX('С закупкой'!$A:$Z,ROW()-ROW($A$8)+ROW('С закупкой'!$A$8),MATCH("Бренд",'С закупкой'!$A$8:$Z$8,0)))</f>
        <v/>
      </c>
      <c r="E172" s="50">
        <f>IF(INDEX('С закупкой'!$A:$Z,ROW()-ROW($A$8)+ROW('С закупкой'!$A$8),MATCH("Артикул",'С закупкой'!$A$8:$Z$8,0))="","",INDEX('С закупкой'!$A:$Z,ROW()-ROW($A$8)+ROW('С закупкой'!$A$8),MATCH("Артикул",'С закупкой'!$A$8:$Z$8,0)))</f>
        <v/>
      </c>
      <c r="F172" s="49">
        <f>IF(INDEX('С закупкой'!$A:$Z,ROW()-ROW($A$8)+ROW('С закупкой'!$A$8),MATCH("Комната",'С закупкой'!$A$8:$Z$8,0))="","",INDEX('С закупкой'!$A:$Z,ROW()-ROW($A$8)+ROW('С закупкой'!$A$8),MATCH("Комната",'С закупкой'!$A$8:$Z$8,0)))</f>
        <v/>
      </c>
      <c r="G172" s="51">
        <f>IF(INDEX('С закупкой'!$A:$Z,ROW()-ROW($A$8)+ROW('С закупкой'!$A$8),MATCH("Кол-во",'С закупкой'!$A$8:$Z$8,0))="","",INDEX('С закупкой'!$A:$Z,ROW()-ROW($A$8)+ROW('С закупкой'!$A$8),MATCH("Кол-во",'С закупкой'!$A$8:$Z$8,0)))</f>
        <v/>
      </c>
      <c r="H172" s="52">
        <f>IF(INDEX('С закупкой'!$A:$Z,ROW()-ROW($A$8)+ROW('С закупкой'!$A$8),MATCH("Ед.",'С закупкой'!$A$8:$Z$8,0))="","",INDEX('С закупкой'!$A:$Z,ROW()-ROW($A$8)+ROW('С закупкой'!$A$8),MATCH("Ед.",'С закупкой'!$A$8:$Z$8,0)))</f>
        <v/>
      </c>
      <c r="I172" s="53">
        <f>IF(INDEX('С закупкой'!$A:$Z,ROW()-ROW($A$8)+ROW('С закупкой'!$A$8),MATCH("Клиенту за ед.",'С закупкой'!$A$8:$Z$8,0))="","",INDEX('С закупкой'!$A:$Z,ROW()-ROW($A$8)+ROW('С закупкой'!$A$8),MATCH("Клиенту за ед.",'С закупкой'!$A$8:$Z$8,0)))</f>
        <v/>
      </c>
      <c r="J172" s="54">
        <f>IF(LEFT($C172,6)="Итого:",SUM(J$8:J171)-2*SUMIF($C$8:$C171,"Итого:*",J$8:J171),IF($C172="ИТОГО ПО ПРОЕКТУ",SUM(J$8:J171)-SUMIF($C$8:$C171,"Итого:*",J$8:J171),IF(INDEX('С закупкой'!$A:$Z,ROW()-ROW($A$8)+ROW('С закупкой'!$A$8),MATCH("Сумма клиенту",'С закупкой'!$A$8:$Z$8,0))="","",INDEX('С закупкой'!$A:$Z,ROW()-ROW($A$8)+ROW('С закупкой'!$A$8),MATCH("Сумма клиенту",'С закупкой'!$A$8:$Z$8,0)))))</f>
        <v/>
      </c>
      <c r="K172" s="50">
        <f>IF(INDEX('С закупкой'!$A:$Z,ROW()-ROW($A$8)+ROW('С закупкой'!$A$8),MATCH("Поставка",'С закупкой'!$A$8:$Z$8,0))="","",INDEX('С закупкой'!$A:$Z,ROW()-ROW($A$8)+ROW('С закупкой'!$A$8),MATCH("Поставка",'С закупкой'!$A$8:$Z$8,0)))</f>
        <v/>
      </c>
      <c r="L172" s="50">
        <f>IF(INDEX('С закупкой'!$A:$Z,ROW()-ROW($A$8)+ROW('С закупкой'!$A$8),MATCH("Примечание",'С закупкой'!$A$8:$Z$8,0))="","",INDEX('С закупкой'!$A:$Z,ROW()-ROW($A$8)+ROW('С закупкой'!$A$8),MATCH("Примечание",'С закупкой'!$A$8:$Z$8,0)))</f>
        <v/>
      </c>
    </row>
    <row r="173" ht="36" customHeight="1">
      <c r="A173" s="47">
        <f>IF(ISNA(MATCH("№",'С закупкой'!$A$8:$Z$8,0)),"!",IF(ISNUMBER(INDEX('С закупкой'!$A:$Z,ROW()-ROW($A$8)+ROW('С закупкой'!$A$8),MATCH("№",'С закупкой'!$A$8:$Z$8,0))),INDEX('С закупкой'!$A:$Z,ROW()-ROW($A$8)+ROW('С закупкой'!$A$8),MATCH("№",'С закупкой'!$A$8:$Z$8,0)),""))</f>
        <v/>
      </c>
      <c r="B173" s="48">
        <f>IF(ISBLANK(INDEX('С закупкой'!$A:$Z,ROW()-ROW($A$8)+ROW('С закупкой'!$A$8),MATCH("Фото",'С закупкой'!$A$8:$Z$8,0))),"",INDEX('С закупкой'!$A:$Z,ROW()-ROW($A$8)+ROW('С закупкой'!$A$8),MATCH("Фото",'С закупкой'!$A$8:$Z$8,0)))</f>
        <v/>
      </c>
      <c r="C173" s="49">
        <f>IF(INDEX('С закупкой'!$A:$Z,ROW()-ROW($A$8)+ROW('С закупкой'!$A$8),MATCH("Наименование",'С закупкой'!$A$8:$Z$8,0))&lt;&gt;"",INDEX('С закупкой'!$A:$Z,ROW()-ROW($A$8)+ROW('С закупкой'!$A$8),MATCH("Наименование",'С закупкой'!$A$8:$Z$8,0)),IF(ISTEXT(INDEX('С закупкой'!$A:$Z,ROW()-ROW($A$8)+ROW('С закупкой'!$A$8),MATCH("№",'С закупкой'!$A$8:$Z$8,0))),INDEX('С закупкой'!$A:$Z,ROW()-ROW($A$8)+ROW('С закупкой'!$A$8),MATCH("№",'С закупкой'!$A$8:$Z$8,0)),""))</f>
        <v/>
      </c>
      <c r="D173" s="49">
        <f>IF(INDEX('С закупкой'!$A:$Z,ROW()-ROW($A$8)+ROW('С закупкой'!$A$8),MATCH("Бренд",'С закупкой'!$A$8:$Z$8,0))="","",INDEX('С закупкой'!$A:$Z,ROW()-ROW($A$8)+ROW('С закупкой'!$A$8),MATCH("Бренд",'С закупкой'!$A$8:$Z$8,0)))</f>
        <v/>
      </c>
      <c r="E173" s="50">
        <f>IF(INDEX('С закупкой'!$A:$Z,ROW()-ROW($A$8)+ROW('С закупкой'!$A$8),MATCH("Артикул",'С закупкой'!$A$8:$Z$8,0))="","",INDEX('С закупкой'!$A:$Z,ROW()-ROW($A$8)+ROW('С закупкой'!$A$8),MATCH("Артикул",'С закупкой'!$A$8:$Z$8,0)))</f>
        <v/>
      </c>
      <c r="F173" s="49">
        <f>IF(INDEX('С закупкой'!$A:$Z,ROW()-ROW($A$8)+ROW('С закупкой'!$A$8),MATCH("Комната",'С закупкой'!$A$8:$Z$8,0))="","",INDEX('С закупкой'!$A:$Z,ROW()-ROW($A$8)+ROW('С закупкой'!$A$8),MATCH("Комната",'С закупкой'!$A$8:$Z$8,0)))</f>
        <v/>
      </c>
      <c r="G173" s="51">
        <f>IF(INDEX('С закупкой'!$A:$Z,ROW()-ROW($A$8)+ROW('С закупкой'!$A$8),MATCH("Кол-во",'С закупкой'!$A$8:$Z$8,0))="","",INDEX('С закупкой'!$A:$Z,ROW()-ROW($A$8)+ROW('С закупкой'!$A$8),MATCH("Кол-во",'С закупкой'!$A$8:$Z$8,0)))</f>
        <v/>
      </c>
      <c r="H173" s="52">
        <f>IF(INDEX('С закупкой'!$A:$Z,ROW()-ROW($A$8)+ROW('С закупкой'!$A$8),MATCH("Ед.",'С закупкой'!$A$8:$Z$8,0))="","",INDEX('С закупкой'!$A:$Z,ROW()-ROW($A$8)+ROW('С закупкой'!$A$8),MATCH("Ед.",'С закупкой'!$A$8:$Z$8,0)))</f>
        <v/>
      </c>
      <c r="I173" s="53">
        <f>IF(INDEX('С закупкой'!$A:$Z,ROW()-ROW($A$8)+ROW('С закупкой'!$A$8),MATCH("Клиенту за ед.",'С закупкой'!$A$8:$Z$8,0))="","",INDEX('С закупкой'!$A:$Z,ROW()-ROW($A$8)+ROW('С закупкой'!$A$8),MATCH("Клиенту за ед.",'С закупкой'!$A$8:$Z$8,0)))</f>
        <v/>
      </c>
      <c r="J173" s="54">
        <f>IF(LEFT($C173,6)="Итого:",SUM(J$8:J172)-2*SUMIF($C$8:$C172,"Итого:*",J$8:J172),IF($C173="ИТОГО ПО ПРОЕКТУ",SUM(J$8:J172)-SUMIF($C$8:$C172,"Итого:*",J$8:J172),IF(INDEX('С закупкой'!$A:$Z,ROW()-ROW($A$8)+ROW('С закупкой'!$A$8),MATCH("Сумма клиенту",'С закупкой'!$A$8:$Z$8,0))="","",INDEX('С закупкой'!$A:$Z,ROW()-ROW($A$8)+ROW('С закупкой'!$A$8),MATCH("Сумма клиенту",'С закупкой'!$A$8:$Z$8,0)))))</f>
        <v/>
      </c>
      <c r="K173" s="50">
        <f>IF(INDEX('С закупкой'!$A:$Z,ROW()-ROW($A$8)+ROW('С закупкой'!$A$8),MATCH("Поставка",'С закупкой'!$A$8:$Z$8,0))="","",INDEX('С закупкой'!$A:$Z,ROW()-ROW($A$8)+ROW('С закупкой'!$A$8),MATCH("Поставка",'С закупкой'!$A$8:$Z$8,0)))</f>
        <v/>
      </c>
      <c r="L173" s="50">
        <f>IF(INDEX('С закупкой'!$A:$Z,ROW()-ROW($A$8)+ROW('С закупкой'!$A$8),MATCH("Примечание",'С закупкой'!$A$8:$Z$8,0))="","",INDEX('С закупкой'!$A:$Z,ROW()-ROW($A$8)+ROW('С закупкой'!$A$8),MATCH("Примечание",'С закупкой'!$A$8:$Z$8,0)))</f>
        <v/>
      </c>
    </row>
    <row r="174" ht="36" customHeight="1">
      <c r="A174" s="47">
        <f>IF(ISNA(MATCH("№",'С закупкой'!$A$8:$Z$8,0)),"!",IF(ISNUMBER(INDEX('С закупкой'!$A:$Z,ROW()-ROW($A$8)+ROW('С закупкой'!$A$8),MATCH("№",'С закупкой'!$A$8:$Z$8,0))),INDEX('С закупкой'!$A:$Z,ROW()-ROW($A$8)+ROW('С закупкой'!$A$8),MATCH("№",'С закупкой'!$A$8:$Z$8,0)),""))</f>
        <v/>
      </c>
      <c r="B174" s="48">
        <f>IF(ISBLANK(INDEX('С закупкой'!$A:$Z,ROW()-ROW($A$8)+ROW('С закупкой'!$A$8),MATCH("Фото",'С закупкой'!$A$8:$Z$8,0))),"",INDEX('С закупкой'!$A:$Z,ROW()-ROW($A$8)+ROW('С закупкой'!$A$8),MATCH("Фото",'С закупкой'!$A$8:$Z$8,0)))</f>
        <v/>
      </c>
      <c r="C174" s="49">
        <f>IF(INDEX('С закупкой'!$A:$Z,ROW()-ROW($A$8)+ROW('С закупкой'!$A$8),MATCH("Наименование",'С закупкой'!$A$8:$Z$8,0))&lt;&gt;"",INDEX('С закупкой'!$A:$Z,ROW()-ROW($A$8)+ROW('С закупкой'!$A$8),MATCH("Наименование",'С закупкой'!$A$8:$Z$8,0)),IF(ISTEXT(INDEX('С закупкой'!$A:$Z,ROW()-ROW($A$8)+ROW('С закупкой'!$A$8),MATCH("№",'С закупкой'!$A$8:$Z$8,0))),INDEX('С закупкой'!$A:$Z,ROW()-ROW($A$8)+ROW('С закупкой'!$A$8),MATCH("№",'С закупкой'!$A$8:$Z$8,0)),""))</f>
        <v/>
      </c>
      <c r="D174" s="49">
        <f>IF(INDEX('С закупкой'!$A:$Z,ROW()-ROW($A$8)+ROW('С закупкой'!$A$8),MATCH("Бренд",'С закупкой'!$A$8:$Z$8,0))="","",INDEX('С закупкой'!$A:$Z,ROW()-ROW($A$8)+ROW('С закупкой'!$A$8),MATCH("Бренд",'С закупкой'!$A$8:$Z$8,0)))</f>
        <v/>
      </c>
      <c r="E174" s="50">
        <f>IF(INDEX('С закупкой'!$A:$Z,ROW()-ROW($A$8)+ROW('С закупкой'!$A$8),MATCH("Артикул",'С закупкой'!$A$8:$Z$8,0))="","",INDEX('С закупкой'!$A:$Z,ROW()-ROW($A$8)+ROW('С закупкой'!$A$8),MATCH("Артикул",'С закупкой'!$A$8:$Z$8,0)))</f>
        <v/>
      </c>
      <c r="F174" s="49">
        <f>IF(INDEX('С закупкой'!$A:$Z,ROW()-ROW($A$8)+ROW('С закупкой'!$A$8),MATCH("Комната",'С закупкой'!$A$8:$Z$8,0))="","",INDEX('С закупкой'!$A:$Z,ROW()-ROW($A$8)+ROW('С закупкой'!$A$8),MATCH("Комната",'С закупкой'!$A$8:$Z$8,0)))</f>
        <v/>
      </c>
      <c r="G174" s="51">
        <f>IF(INDEX('С закупкой'!$A:$Z,ROW()-ROW($A$8)+ROW('С закупкой'!$A$8),MATCH("Кол-во",'С закупкой'!$A$8:$Z$8,0))="","",INDEX('С закупкой'!$A:$Z,ROW()-ROW($A$8)+ROW('С закупкой'!$A$8),MATCH("Кол-во",'С закупкой'!$A$8:$Z$8,0)))</f>
        <v/>
      </c>
      <c r="H174" s="52">
        <f>IF(INDEX('С закупкой'!$A:$Z,ROW()-ROW($A$8)+ROW('С закупкой'!$A$8),MATCH("Ед.",'С закупкой'!$A$8:$Z$8,0))="","",INDEX('С закупкой'!$A:$Z,ROW()-ROW($A$8)+ROW('С закупкой'!$A$8),MATCH("Ед.",'С закупкой'!$A$8:$Z$8,0)))</f>
        <v/>
      </c>
      <c r="I174" s="53">
        <f>IF(INDEX('С закупкой'!$A:$Z,ROW()-ROW($A$8)+ROW('С закупкой'!$A$8),MATCH("Клиенту за ед.",'С закупкой'!$A$8:$Z$8,0))="","",INDEX('С закупкой'!$A:$Z,ROW()-ROW($A$8)+ROW('С закупкой'!$A$8),MATCH("Клиенту за ед.",'С закупкой'!$A$8:$Z$8,0)))</f>
        <v/>
      </c>
      <c r="J174" s="54">
        <f>IF(LEFT($C174,6)="Итого:",SUM(J$8:J173)-2*SUMIF($C$8:$C173,"Итого:*",J$8:J173),IF($C174="ИТОГО ПО ПРОЕКТУ",SUM(J$8:J173)-SUMIF($C$8:$C173,"Итого:*",J$8:J173),IF(INDEX('С закупкой'!$A:$Z,ROW()-ROW($A$8)+ROW('С закупкой'!$A$8),MATCH("Сумма клиенту",'С закупкой'!$A$8:$Z$8,0))="","",INDEX('С закупкой'!$A:$Z,ROW()-ROW($A$8)+ROW('С закупкой'!$A$8),MATCH("Сумма клиенту",'С закупкой'!$A$8:$Z$8,0)))))</f>
        <v/>
      </c>
      <c r="K174" s="50">
        <f>IF(INDEX('С закупкой'!$A:$Z,ROW()-ROW($A$8)+ROW('С закупкой'!$A$8),MATCH("Поставка",'С закупкой'!$A$8:$Z$8,0))="","",INDEX('С закупкой'!$A:$Z,ROW()-ROW($A$8)+ROW('С закупкой'!$A$8),MATCH("Поставка",'С закупкой'!$A$8:$Z$8,0)))</f>
        <v/>
      </c>
      <c r="L174" s="50">
        <f>IF(INDEX('С закупкой'!$A:$Z,ROW()-ROW($A$8)+ROW('С закупкой'!$A$8),MATCH("Примечание",'С закупкой'!$A$8:$Z$8,0))="","",INDEX('С закупкой'!$A:$Z,ROW()-ROW($A$8)+ROW('С закупкой'!$A$8),MATCH("Примечание",'С закупкой'!$A$8:$Z$8,0)))</f>
        <v/>
      </c>
    </row>
    <row r="175" ht="36" customHeight="1">
      <c r="A175" s="47">
        <f>IF(ISNA(MATCH("№",'С закупкой'!$A$8:$Z$8,0)),"!",IF(ISNUMBER(INDEX('С закупкой'!$A:$Z,ROW()-ROW($A$8)+ROW('С закупкой'!$A$8),MATCH("№",'С закупкой'!$A$8:$Z$8,0))),INDEX('С закупкой'!$A:$Z,ROW()-ROW($A$8)+ROW('С закупкой'!$A$8),MATCH("№",'С закупкой'!$A$8:$Z$8,0)),""))</f>
        <v/>
      </c>
      <c r="B175" s="48">
        <f>IF(ISBLANK(INDEX('С закупкой'!$A:$Z,ROW()-ROW($A$8)+ROW('С закупкой'!$A$8),MATCH("Фото",'С закупкой'!$A$8:$Z$8,0))),"",INDEX('С закупкой'!$A:$Z,ROW()-ROW($A$8)+ROW('С закупкой'!$A$8),MATCH("Фото",'С закупкой'!$A$8:$Z$8,0)))</f>
        <v/>
      </c>
      <c r="C175" s="49">
        <f>IF(INDEX('С закупкой'!$A:$Z,ROW()-ROW($A$8)+ROW('С закупкой'!$A$8),MATCH("Наименование",'С закупкой'!$A$8:$Z$8,0))&lt;&gt;"",INDEX('С закупкой'!$A:$Z,ROW()-ROW($A$8)+ROW('С закупкой'!$A$8),MATCH("Наименование",'С закупкой'!$A$8:$Z$8,0)),IF(ISTEXT(INDEX('С закупкой'!$A:$Z,ROW()-ROW($A$8)+ROW('С закупкой'!$A$8),MATCH("№",'С закупкой'!$A$8:$Z$8,0))),INDEX('С закупкой'!$A:$Z,ROW()-ROW($A$8)+ROW('С закупкой'!$A$8),MATCH("№",'С закупкой'!$A$8:$Z$8,0)),""))</f>
        <v/>
      </c>
      <c r="D175" s="49">
        <f>IF(INDEX('С закупкой'!$A:$Z,ROW()-ROW($A$8)+ROW('С закупкой'!$A$8),MATCH("Бренд",'С закупкой'!$A$8:$Z$8,0))="","",INDEX('С закупкой'!$A:$Z,ROW()-ROW($A$8)+ROW('С закупкой'!$A$8),MATCH("Бренд",'С закупкой'!$A$8:$Z$8,0)))</f>
        <v/>
      </c>
      <c r="E175" s="50">
        <f>IF(INDEX('С закупкой'!$A:$Z,ROW()-ROW($A$8)+ROW('С закупкой'!$A$8),MATCH("Артикул",'С закупкой'!$A$8:$Z$8,0))="","",INDEX('С закупкой'!$A:$Z,ROW()-ROW($A$8)+ROW('С закупкой'!$A$8),MATCH("Артикул",'С закупкой'!$A$8:$Z$8,0)))</f>
        <v/>
      </c>
      <c r="F175" s="49">
        <f>IF(INDEX('С закупкой'!$A:$Z,ROW()-ROW($A$8)+ROW('С закупкой'!$A$8),MATCH("Комната",'С закупкой'!$A$8:$Z$8,0))="","",INDEX('С закупкой'!$A:$Z,ROW()-ROW($A$8)+ROW('С закупкой'!$A$8),MATCH("Комната",'С закупкой'!$A$8:$Z$8,0)))</f>
        <v/>
      </c>
      <c r="G175" s="51">
        <f>IF(INDEX('С закупкой'!$A:$Z,ROW()-ROW($A$8)+ROW('С закупкой'!$A$8),MATCH("Кол-во",'С закупкой'!$A$8:$Z$8,0))="","",INDEX('С закупкой'!$A:$Z,ROW()-ROW($A$8)+ROW('С закупкой'!$A$8),MATCH("Кол-во",'С закупкой'!$A$8:$Z$8,0)))</f>
        <v/>
      </c>
      <c r="H175" s="52">
        <f>IF(INDEX('С закупкой'!$A:$Z,ROW()-ROW($A$8)+ROW('С закупкой'!$A$8),MATCH("Ед.",'С закупкой'!$A$8:$Z$8,0))="","",INDEX('С закупкой'!$A:$Z,ROW()-ROW($A$8)+ROW('С закупкой'!$A$8),MATCH("Ед.",'С закупкой'!$A$8:$Z$8,0)))</f>
        <v/>
      </c>
      <c r="I175" s="53">
        <f>IF(INDEX('С закупкой'!$A:$Z,ROW()-ROW($A$8)+ROW('С закупкой'!$A$8),MATCH("Клиенту за ед.",'С закупкой'!$A$8:$Z$8,0))="","",INDEX('С закупкой'!$A:$Z,ROW()-ROW($A$8)+ROW('С закупкой'!$A$8),MATCH("Клиенту за ед.",'С закупкой'!$A$8:$Z$8,0)))</f>
        <v/>
      </c>
      <c r="J175" s="54">
        <f>IF(LEFT($C175,6)="Итого:",SUM(J$8:J174)-2*SUMIF($C$8:$C174,"Итого:*",J$8:J174),IF($C175="ИТОГО ПО ПРОЕКТУ",SUM(J$8:J174)-SUMIF($C$8:$C174,"Итого:*",J$8:J174),IF(INDEX('С закупкой'!$A:$Z,ROW()-ROW($A$8)+ROW('С закупкой'!$A$8),MATCH("Сумма клиенту",'С закупкой'!$A$8:$Z$8,0))="","",INDEX('С закупкой'!$A:$Z,ROW()-ROW($A$8)+ROW('С закупкой'!$A$8),MATCH("Сумма клиенту",'С закупкой'!$A$8:$Z$8,0)))))</f>
        <v/>
      </c>
      <c r="K175" s="50">
        <f>IF(INDEX('С закупкой'!$A:$Z,ROW()-ROW($A$8)+ROW('С закупкой'!$A$8),MATCH("Поставка",'С закупкой'!$A$8:$Z$8,0))="","",INDEX('С закупкой'!$A:$Z,ROW()-ROW($A$8)+ROW('С закупкой'!$A$8),MATCH("Поставка",'С закупкой'!$A$8:$Z$8,0)))</f>
        <v/>
      </c>
      <c r="L175" s="50">
        <f>IF(INDEX('С закупкой'!$A:$Z,ROW()-ROW($A$8)+ROW('С закупкой'!$A$8),MATCH("Примечание",'С закупкой'!$A$8:$Z$8,0))="","",INDEX('С закупкой'!$A:$Z,ROW()-ROW($A$8)+ROW('С закупкой'!$A$8),MATCH("Примечание",'С закупкой'!$A$8:$Z$8,0)))</f>
        <v/>
      </c>
    </row>
    <row r="176" ht="36" customHeight="1">
      <c r="A176" s="47">
        <f>IF(ISNA(MATCH("№",'С закупкой'!$A$8:$Z$8,0)),"!",IF(ISNUMBER(INDEX('С закупкой'!$A:$Z,ROW()-ROW($A$8)+ROW('С закупкой'!$A$8),MATCH("№",'С закупкой'!$A$8:$Z$8,0))),INDEX('С закупкой'!$A:$Z,ROW()-ROW($A$8)+ROW('С закупкой'!$A$8),MATCH("№",'С закупкой'!$A$8:$Z$8,0)),""))</f>
        <v/>
      </c>
      <c r="B176" s="48">
        <f>IF(ISBLANK(INDEX('С закупкой'!$A:$Z,ROW()-ROW($A$8)+ROW('С закупкой'!$A$8),MATCH("Фото",'С закупкой'!$A$8:$Z$8,0))),"",INDEX('С закупкой'!$A:$Z,ROW()-ROW($A$8)+ROW('С закупкой'!$A$8),MATCH("Фото",'С закупкой'!$A$8:$Z$8,0)))</f>
        <v/>
      </c>
      <c r="C176" s="49">
        <f>IF(INDEX('С закупкой'!$A:$Z,ROW()-ROW($A$8)+ROW('С закупкой'!$A$8),MATCH("Наименование",'С закупкой'!$A$8:$Z$8,0))&lt;&gt;"",INDEX('С закупкой'!$A:$Z,ROW()-ROW($A$8)+ROW('С закупкой'!$A$8),MATCH("Наименование",'С закупкой'!$A$8:$Z$8,0)),IF(ISTEXT(INDEX('С закупкой'!$A:$Z,ROW()-ROW($A$8)+ROW('С закупкой'!$A$8),MATCH("№",'С закупкой'!$A$8:$Z$8,0))),INDEX('С закупкой'!$A:$Z,ROW()-ROW($A$8)+ROW('С закупкой'!$A$8),MATCH("№",'С закупкой'!$A$8:$Z$8,0)),""))</f>
        <v/>
      </c>
      <c r="D176" s="49">
        <f>IF(INDEX('С закупкой'!$A:$Z,ROW()-ROW($A$8)+ROW('С закупкой'!$A$8),MATCH("Бренд",'С закупкой'!$A$8:$Z$8,0))="","",INDEX('С закупкой'!$A:$Z,ROW()-ROW($A$8)+ROW('С закупкой'!$A$8),MATCH("Бренд",'С закупкой'!$A$8:$Z$8,0)))</f>
        <v/>
      </c>
      <c r="E176" s="50">
        <f>IF(INDEX('С закупкой'!$A:$Z,ROW()-ROW($A$8)+ROW('С закупкой'!$A$8),MATCH("Артикул",'С закупкой'!$A$8:$Z$8,0))="","",INDEX('С закупкой'!$A:$Z,ROW()-ROW($A$8)+ROW('С закупкой'!$A$8),MATCH("Артикул",'С закупкой'!$A$8:$Z$8,0)))</f>
        <v/>
      </c>
      <c r="F176" s="49">
        <f>IF(INDEX('С закупкой'!$A:$Z,ROW()-ROW($A$8)+ROW('С закупкой'!$A$8),MATCH("Комната",'С закупкой'!$A$8:$Z$8,0))="","",INDEX('С закупкой'!$A:$Z,ROW()-ROW($A$8)+ROW('С закупкой'!$A$8),MATCH("Комната",'С закупкой'!$A$8:$Z$8,0)))</f>
        <v/>
      </c>
      <c r="G176" s="51">
        <f>IF(INDEX('С закупкой'!$A:$Z,ROW()-ROW($A$8)+ROW('С закупкой'!$A$8),MATCH("Кол-во",'С закупкой'!$A$8:$Z$8,0))="","",INDEX('С закупкой'!$A:$Z,ROW()-ROW($A$8)+ROW('С закупкой'!$A$8),MATCH("Кол-во",'С закупкой'!$A$8:$Z$8,0)))</f>
        <v/>
      </c>
      <c r="H176" s="52">
        <f>IF(INDEX('С закупкой'!$A:$Z,ROW()-ROW($A$8)+ROW('С закупкой'!$A$8),MATCH("Ед.",'С закупкой'!$A$8:$Z$8,0))="","",INDEX('С закупкой'!$A:$Z,ROW()-ROW($A$8)+ROW('С закупкой'!$A$8),MATCH("Ед.",'С закупкой'!$A$8:$Z$8,0)))</f>
        <v/>
      </c>
      <c r="I176" s="53">
        <f>IF(INDEX('С закупкой'!$A:$Z,ROW()-ROW($A$8)+ROW('С закупкой'!$A$8),MATCH("Клиенту за ед.",'С закупкой'!$A$8:$Z$8,0))="","",INDEX('С закупкой'!$A:$Z,ROW()-ROW($A$8)+ROW('С закупкой'!$A$8),MATCH("Клиенту за ед.",'С закупкой'!$A$8:$Z$8,0)))</f>
        <v/>
      </c>
      <c r="J176" s="54">
        <f>IF(LEFT($C176,6)="Итого:",SUM(J$8:J175)-2*SUMIF($C$8:$C175,"Итого:*",J$8:J175),IF($C176="ИТОГО ПО ПРОЕКТУ",SUM(J$8:J175)-SUMIF($C$8:$C175,"Итого:*",J$8:J175),IF(INDEX('С закупкой'!$A:$Z,ROW()-ROW($A$8)+ROW('С закупкой'!$A$8),MATCH("Сумма клиенту",'С закупкой'!$A$8:$Z$8,0))="","",INDEX('С закупкой'!$A:$Z,ROW()-ROW($A$8)+ROW('С закупкой'!$A$8),MATCH("Сумма клиенту",'С закупкой'!$A$8:$Z$8,0)))))</f>
        <v/>
      </c>
      <c r="K176" s="50">
        <f>IF(INDEX('С закупкой'!$A:$Z,ROW()-ROW($A$8)+ROW('С закупкой'!$A$8),MATCH("Поставка",'С закупкой'!$A$8:$Z$8,0))="","",INDEX('С закупкой'!$A:$Z,ROW()-ROW($A$8)+ROW('С закупкой'!$A$8),MATCH("Поставка",'С закупкой'!$A$8:$Z$8,0)))</f>
        <v/>
      </c>
      <c r="L176" s="50">
        <f>IF(INDEX('С закупкой'!$A:$Z,ROW()-ROW($A$8)+ROW('С закупкой'!$A$8),MATCH("Примечание",'С закупкой'!$A$8:$Z$8,0))="","",INDEX('С закупкой'!$A:$Z,ROW()-ROW($A$8)+ROW('С закупкой'!$A$8),MATCH("Примечание",'С закупкой'!$A$8:$Z$8,0)))</f>
        <v/>
      </c>
    </row>
    <row r="177" ht="36" customHeight="1">
      <c r="A177" s="47">
        <f>IF(ISNA(MATCH("№",'С закупкой'!$A$8:$Z$8,0)),"!",IF(ISNUMBER(INDEX('С закупкой'!$A:$Z,ROW()-ROW($A$8)+ROW('С закупкой'!$A$8),MATCH("№",'С закупкой'!$A$8:$Z$8,0))),INDEX('С закупкой'!$A:$Z,ROW()-ROW($A$8)+ROW('С закупкой'!$A$8),MATCH("№",'С закупкой'!$A$8:$Z$8,0)),""))</f>
        <v/>
      </c>
      <c r="B177" s="48">
        <f>IF(ISBLANK(INDEX('С закупкой'!$A:$Z,ROW()-ROW($A$8)+ROW('С закупкой'!$A$8),MATCH("Фото",'С закупкой'!$A$8:$Z$8,0))),"",INDEX('С закупкой'!$A:$Z,ROW()-ROW($A$8)+ROW('С закупкой'!$A$8),MATCH("Фото",'С закупкой'!$A$8:$Z$8,0)))</f>
        <v/>
      </c>
      <c r="C177" s="49">
        <f>IF(INDEX('С закупкой'!$A:$Z,ROW()-ROW($A$8)+ROW('С закупкой'!$A$8),MATCH("Наименование",'С закупкой'!$A$8:$Z$8,0))&lt;&gt;"",INDEX('С закупкой'!$A:$Z,ROW()-ROW($A$8)+ROW('С закупкой'!$A$8),MATCH("Наименование",'С закупкой'!$A$8:$Z$8,0)),IF(ISTEXT(INDEX('С закупкой'!$A:$Z,ROW()-ROW($A$8)+ROW('С закупкой'!$A$8),MATCH("№",'С закупкой'!$A$8:$Z$8,0))),INDEX('С закупкой'!$A:$Z,ROW()-ROW($A$8)+ROW('С закупкой'!$A$8),MATCH("№",'С закупкой'!$A$8:$Z$8,0)),""))</f>
        <v/>
      </c>
      <c r="D177" s="49">
        <f>IF(INDEX('С закупкой'!$A:$Z,ROW()-ROW($A$8)+ROW('С закупкой'!$A$8),MATCH("Бренд",'С закупкой'!$A$8:$Z$8,0))="","",INDEX('С закупкой'!$A:$Z,ROW()-ROW($A$8)+ROW('С закупкой'!$A$8),MATCH("Бренд",'С закупкой'!$A$8:$Z$8,0)))</f>
        <v/>
      </c>
      <c r="E177" s="50">
        <f>IF(INDEX('С закупкой'!$A:$Z,ROW()-ROW($A$8)+ROW('С закупкой'!$A$8),MATCH("Артикул",'С закупкой'!$A$8:$Z$8,0))="","",INDEX('С закупкой'!$A:$Z,ROW()-ROW($A$8)+ROW('С закупкой'!$A$8),MATCH("Артикул",'С закупкой'!$A$8:$Z$8,0)))</f>
        <v/>
      </c>
      <c r="F177" s="49">
        <f>IF(INDEX('С закупкой'!$A:$Z,ROW()-ROW($A$8)+ROW('С закупкой'!$A$8),MATCH("Комната",'С закупкой'!$A$8:$Z$8,0))="","",INDEX('С закупкой'!$A:$Z,ROW()-ROW($A$8)+ROW('С закупкой'!$A$8),MATCH("Комната",'С закупкой'!$A$8:$Z$8,0)))</f>
        <v/>
      </c>
      <c r="G177" s="51">
        <f>IF(INDEX('С закупкой'!$A:$Z,ROW()-ROW($A$8)+ROW('С закупкой'!$A$8),MATCH("Кол-во",'С закупкой'!$A$8:$Z$8,0))="","",INDEX('С закупкой'!$A:$Z,ROW()-ROW($A$8)+ROW('С закупкой'!$A$8),MATCH("Кол-во",'С закупкой'!$A$8:$Z$8,0)))</f>
        <v/>
      </c>
      <c r="H177" s="52">
        <f>IF(INDEX('С закупкой'!$A:$Z,ROW()-ROW($A$8)+ROW('С закупкой'!$A$8),MATCH("Ед.",'С закупкой'!$A$8:$Z$8,0))="","",INDEX('С закупкой'!$A:$Z,ROW()-ROW($A$8)+ROW('С закупкой'!$A$8),MATCH("Ед.",'С закупкой'!$A$8:$Z$8,0)))</f>
        <v/>
      </c>
      <c r="I177" s="53">
        <f>IF(INDEX('С закупкой'!$A:$Z,ROW()-ROW($A$8)+ROW('С закупкой'!$A$8),MATCH("Клиенту за ед.",'С закупкой'!$A$8:$Z$8,0))="","",INDEX('С закупкой'!$A:$Z,ROW()-ROW($A$8)+ROW('С закупкой'!$A$8),MATCH("Клиенту за ед.",'С закупкой'!$A$8:$Z$8,0)))</f>
        <v/>
      </c>
      <c r="J177" s="54">
        <f>IF(LEFT($C177,6)="Итого:",SUM(J$8:J176)-2*SUMIF($C$8:$C176,"Итого:*",J$8:J176),IF($C177="ИТОГО ПО ПРОЕКТУ",SUM(J$8:J176)-SUMIF($C$8:$C176,"Итого:*",J$8:J176),IF(INDEX('С закупкой'!$A:$Z,ROW()-ROW($A$8)+ROW('С закупкой'!$A$8),MATCH("Сумма клиенту",'С закупкой'!$A$8:$Z$8,0))="","",INDEX('С закупкой'!$A:$Z,ROW()-ROW($A$8)+ROW('С закупкой'!$A$8),MATCH("Сумма клиенту",'С закупкой'!$A$8:$Z$8,0)))))</f>
        <v/>
      </c>
      <c r="K177" s="50">
        <f>IF(INDEX('С закупкой'!$A:$Z,ROW()-ROW($A$8)+ROW('С закупкой'!$A$8),MATCH("Поставка",'С закупкой'!$A$8:$Z$8,0))="","",INDEX('С закупкой'!$A:$Z,ROW()-ROW($A$8)+ROW('С закупкой'!$A$8),MATCH("Поставка",'С закупкой'!$A$8:$Z$8,0)))</f>
        <v/>
      </c>
      <c r="L177" s="50">
        <f>IF(INDEX('С закупкой'!$A:$Z,ROW()-ROW($A$8)+ROW('С закупкой'!$A$8),MATCH("Примечание",'С закупкой'!$A$8:$Z$8,0))="","",INDEX('С закупкой'!$A:$Z,ROW()-ROW($A$8)+ROW('С закупкой'!$A$8),MATCH("Примечание",'С закупкой'!$A$8:$Z$8,0)))</f>
        <v/>
      </c>
    </row>
    <row r="178" ht="36" customHeight="1">
      <c r="A178" s="47">
        <f>IF(ISNA(MATCH("№",'С закупкой'!$A$8:$Z$8,0)),"!",IF(ISNUMBER(INDEX('С закупкой'!$A:$Z,ROW()-ROW($A$8)+ROW('С закупкой'!$A$8),MATCH("№",'С закупкой'!$A$8:$Z$8,0))),INDEX('С закупкой'!$A:$Z,ROW()-ROW($A$8)+ROW('С закупкой'!$A$8),MATCH("№",'С закупкой'!$A$8:$Z$8,0)),""))</f>
        <v/>
      </c>
      <c r="B178" s="48">
        <f>IF(ISBLANK(INDEX('С закупкой'!$A:$Z,ROW()-ROW($A$8)+ROW('С закупкой'!$A$8),MATCH("Фото",'С закупкой'!$A$8:$Z$8,0))),"",INDEX('С закупкой'!$A:$Z,ROW()-ROW($A$8)+ROW('С закупкой'!$A$8),MATCH("Фото",'С закупкой'!$A$8:$Z$8,0)))</f>
        <v/>
      </c>
      <c r="C178" s="49">
        <f>IF(INDEX('С закупкой'!$A:$Z,ROW()-ROW($A$8)+ROW('С закупкой'!$A$8),MATCH("Наименование",'С закупкой'!$A$8:$Z$8,0))&lt;&gt;"",INDEX('С закупкой'!$A:$Z,ROW()-ROW($A$8)+ROW('С закупкой'!$A$8),MATCH("Наименование",'С закупкой'!$A$8:$Z$8,0)),IF(ISTEXT(INDEX('С закупкой'!$A:$Z,ROW()-ROW($A$8)+ROW('С закупкой'!$A$8),MATCH("№",'С закупкой'!$A$8:$Z$8,0))),INDEX('С закупкой'!$A:$Z,ROW()-ROW($A$8)+ROW('С закупкой'!$A$8),MATCH("№",'С закупкой'!$A$8:$Z$8,0)),""))</f>
        <v/>
      </c>
      <c r="D178" s="49">
        <f>IF(INDEX('С закупкой'!$A:$Z,ROW()-ROW($A$8)+ROW('С закупкой'!$A$8),MATCH("Бренд",'С закупкой'!$A$8:$Z$8,0))="","",INDEX('С закупкой'!$A:$Z,ROW()-ROW($A$8)+ROW('С закупкой'!$A$8),MATCH("Бренд",'С закупкой'!$A$8:$Z$8,0)))</f>
        <v/>
      </c>
      <c r="E178" s="50">
        <f>IF(INDEX('С закупкой'!$A:$Z,ROW()-ROW($A$8)+ROW('С закупкой'!$A$8),MATCH("Артикул",'С закупкой'!$A$8:$Z$8,0))="","",INDEX('С закупкой'!$A:$Z,ROW()-ROW($A$8)+ROW('С закупкой'!$A$8),MATCH("Артикул",'С закупкой'!$A$8:$Z$8,0)))</f>
        <v/>
      </c>
      <c r="F178" s="49">
        <f>IF(INDEX('С закупкой'!$A:$Z,ROW()-ROW($A$8)+ROW('С закупкой'!$A$8),MATCH("Комната",'С закупкой'!$A$8:$Z$8,0))="","",INDEX('С закупкой'!$A:$Z,ROW()-ROW($A$8)+ROW('С закупкой'!$A$8),MATCH("Комната",'С закупкой'!$A$8:$Z$8,0)))</f>
        <v/>
      </c>
      <c r="G178" s="51">
        <f>IF(INDEX('С закупкой'!$A:$Z,ROW()-ROW($A$8)+ROW('С закупкой'!$A$8),MATCH("Кол-во",'С закупкой'!$A$8:$Z$8,0))="","",INDEX('С закупкой'!$A:$Z,ROW()-ROW($A$8)+ROW('С закупкой'!$A$8),MATCH("Кол-во",'С закупкой'!$A$8:$Z$8,0)))</f>
        <v/>
      </c>
      <c r="H178" s="52">
        <f>IF(INDEX('С закупкой'!$A:$Z,ROW()-ROW($A$8)+ROW('С закупкой'!$A$8),MATCH("Ед.",'С закупкой'!$A$8:$Z$8,0))="","",INDEX('С закупкой'!$A:$Z,ROW()-ROW($A$8)+ROW('С закупкой'!$A$8),MATCH("Ед.",'С закупкой'!$A$8:$Z$8,0)))</f>
        <v/>
      </c>
      <c r="I178" s="53">
        <f>IF(INDEX('С закупкой'!$A:$Z,ROW()-ROW($A$8)+ROW('С закупкой'!$A$8),MATCH("Клиенту за ед.",'С закупкой'!$A$8:$Z$8,0))="","",INDEX('С закупкой'!$A:$Z,ROW()-ROW($A$8)+ROW('С закупкой'!$A$8),MATCH("Клиенту за ед.",'С закупкой'!$A$8:$Z$8,0)))</f>
        <v/>
      </c>
      <c r="J178" s="54">
        <f>IF(LEFT($C178,6)="Итого:",SUM(J$8:J177)-2*SUMIF($C$8:$C177,"Итого:*",J$8:J177),IF($C178="ИТОГО ПО ПРОЕКТУ",SUM(J$8:J177)-SUMIF($C$8:$C177,"Итого:*",J$8:J177),IF(INDEX('С закупкой'!$A:$Z,ROW()-ROW($A$8)+ROW('С закупкой'!$A$8),MATCH("Сумма клиенту",'С закупкой'!$A$8:$Z$8,0))="","",INDEX('С закупкой'!$A:$Z,ROW()-ROW($A$8)+ROW('С закупкой'!$A$8),MATCH("Сумма клиенту",'С закупкой'!$A$8:$Z$8,0)))))</f>
        <v/>
      </c>
      <c r="K178" s="50">
        <f>IF(INDEX('С закупкой'!$A:$Z,ROW()-ROW($A$8)+ROW('С закупкой'!$A$8),MATCH("Поставка",'С закупкой'!$A$8:$Z$8,0))="","",INDEX('С закупкой'!$A:$Z,ROW()-ROW($A$8)+ROW('С закупкой'!$A$8),MATCH("Поставка",'С закупкой'!$A$8:$Z$8,0)))</f>
        <v/>
      </c>
      <c r="L178" s="50">
        <f>IF(INDEX('С закупкой'!$A:$Z,ROW()-ROW($A$8)+ROW('С закупкой'!$A$8),MATCH("Примечание",'С закупкой'!$A$8:$Z$8,0))="","",INDEX('С закупкой'!$A:$Z,ROW()-ROW($A$8)+ROW('С закупкой'!$A$8),MATCH("Примечание",'С закупкой'!$A$8:$Z$8,0)))</f>
        <v/>
      </c>
    </row>
    <row r="179" ht="36" customHeight="1">
      <c r="A179" s="47">
        <f>IF(ISNA(MATCH("№",'С закупкой'!$A$8:$Z$8,0)),"!",IF(ISNUMBER(INDEX('С закупкой'!$A:$Z,ROW()-ROW($A$8)+ROW('С закупкой'!$A$8),MATCH("№",'С закупкой'!$A$8:$Z$8,0))),INDEX('С закупкой'!$A:$Z,ROW()-ROW($A$8)+ROW('С закупкой'!$A$8),MATCH("№",'С закупкой'!$A$8:$Z$8,0)),""))</f>
        <v/>
      </c>
      <c r="B179" s="48">
        <f>IF(ISBLANK(INDEX('С закупкой'!$A:$Z,ROW()-ROW($A$8)+ROW('С закупкой'!$A$8),MATCH("Фото",'С закупкой'!$A$8:$Z$8,0))),"",INDEX('С закупкой'!$A:$Z,ROW()-ROW($A$8)+ROW('С закупкой'!$A$8),MATCH("Фото",'С закупкой'!$A$8:$Z$8,0)))</f>
        <v/>
      </c>
      <c r="C179" s="49">
        <f>IF(INDEX('С закупкой'!$A:$Z,ROW()-ROW($A$8)+ROW('С закупкой'!$A$8),MATCH("Наименование",'С закупкой'!$A$8:$Z$8,0))&lt;&gt;"",INDEX('С закупкой'!$A:$Z,ROW()-ROW($A$8)+ROW('С закупкой'!$A$8),MATCH("Наименование",'С закупкой'!$A$8:$Z$8,0)),IF(ISTEXT(INDEX('С закупкой'!$A:$Z,ROW()-ROW($A$8)+ROW('С закупкой'!$A$8),MATCH("№",'С закупкой'!$A$8:$Z$8,0))),INDEX('С закупкой'!$A:$Z,ROW()-ROW($A$8)+ROW('С закупкой'!$A$8),MATCH("№",'С закупкой'!$A$8:$Z$8,0)),""))</f>
        <v/>
      </c>
      <c r="D179" s="49">
        <f>IF(INDEX('С закупкой'!$A:$Z,ROW()-ROW($A$8)+ROW('С закупкой'!$A$8),MATCH("Бренд",'С закупкой'!$A$8:$Z$8,0))="","",INDEX('С закупкой'!$A:$Z,ROW()-ROW($A$8)+ROW('С закупкой'!$A$8),MATCH("Бренд",'С закупкой'!$A$8:$Z$8,0)))</f>
        <v/>
      </c>
      <c r="E179" s="50">
        <f>IF(INDEX('С закупкой'!$A:$Z,ROW()-ROW($A$8)+ROW('С закупкой'!$A$8),MATCH("Артикул",'С закупкой'!$A$8:$Z$8,0))="","",INDEX('С закупкой'!$A:$Z,ROW()-ROW($A$8)+ROW('С закупкой'!$A$8),MATCH("Артикул",'С закупкой'!$A$8:$Z$8,0)))</f>
        <v/>
      </c>
      <c r="F179" s="49">
        <f>IF(INDEX('С закупкой'!$A:$Z,ROW()-ROW($A$8)+ROW('С закупкой'!$A$8),MATCH("Комната",'С закупкой'!$A$8:$Z$8,0))="","",INDEX('С закупкой'!$A:$Z,ROW()-ROW($A$8)+ROW('С закупкой'!$A$8),MATCH("Комната",'С закупкой'!$A$8:$Z$8,0)))</f>
        <v/>
      </c>
      <c r="G179" s="51">
        <f>IF(INDEX('С закупкой'!$A:$Z,ROW()-ROW($A$8)+ROW('С закупкой'!$A$8),MATCH("Кол-во",'С закупкой'!$A$8:$Z$8,0))="","",INDEX('С закупкой'!$A:$Z,ROW()-ROW($A$8)+ROW('С закупкой'!$A$8),MATCH("Кол-во",'С закупкой'!$A$8:$Z$8,0)))</f>
        <v/>
      </c>
      <c r="H179" s="52">
        <f>IF(INDEX('С закупкой'!$A:$Z,ROW()-ROW($A$8)+ROW('С закупкой'!$A$8),MATCH("Ед.",'С закупкой'!$A$8:$Z$8,0))="","",INDEX('С закупкой'!$A:$Z,ROW()-ROW($A$8)+ROW('С закупкой'!$A$8),MATCH("Ед.",'С закупкой'!$A$8:$Z$8,0)))</f>
        <v/>
      </c>
      <c r="I179" s="53">
        <f>IF(INDEX('С закупкой'!$A:$Z,ROW()-ROW($A$8)+ROW('С закупкой'!$A$8),MATCH("Клиенту за ед.",'С закупкой'!$A$8:$Z$8,0))="","",INDEX('С закупкой'!$A:$Z,ROW()-ROW($A$8)+ROW('С закупкой'!$A$8),MATCH("Клиенту за ед.",'С закупкой'!$A$8:$Z$8,0)))</f>
        <v/>
      </c>
      <c r="J179" s="54">
        <f>IF(LEFT($C179,6)="Итого:",SUM(J$8:J178)-2*SUMIF($C$8:$C178,"Итого:*",J$8:J178),IF($C179="ИТОГО ПО ПРОЕКТУ",SUM(J$8:J178)-SUMIF($C$8:$C178,"Итого:*",J$8:J178),IF(INDEX('С закупкой'!$A:$Z,ROW()-ROW($A$8)+ROW('С закупкой'!$A$8),MATCH("Сумма клиенту",'С закупкой'!$A$8:$Z$8,0))="","",INDEX('С закупкой'!$A:$Z,ROW()-ROW($A$8)+ROW('С закупкой'!$A$8),MATCH("Сумма клиенту",'С закупкой'!$A$8:$Z$8,0)))))</f>
        <v/>
      </c>
      <c r="K179" s="50">
        <f>IF(INDEX('С закупкой'!$A:$Z,ROW()-ROW($A$8)+ROW('С закупкой'!$A$8),MATCH("Поставка",'С закупкой'!$A$8:$Z$8,0))="","",INDEX('С закупкой'!$A:$Z,ROW()-ROW($A$8)+ROW('С закупкой'!$A$8),MATCH("Поставка",'С закупкой'!$A$8:$Z$8,0)))</f>
        <v/>
      </c>
      <c r="L179" s="50">
        <f>IF(INDEX('С закупкой'!$A:$Z,ROW()-ROW($A$8)+ROW('С закупкой'!$A$8),MATCH("Примечание",'С закупкой'!$A$8:$Z$8,0))="","",INDEX('С закупкой'!$A:$Z,ROW()-ROW($A$8)+ROW('С закупкой'!$A$8),MATCH("Примечание",'С закупкой'!$A$8:$Z$8,0)))</f>
        <v/>
      </c>
    </row>
    <row r="180" ht="36" customHeight="1">
      <c r="A180" s="47">
        <f>IF(ISNA(MATCH("№",'С закупкой'!$A$8:$Z$8,0)),"!",IF(ISNUMBER(INDEX('С закупкой'!$A:$Z,ROW()-ROW($A$8)+ROW('С закупкой'!$A$8),MATCH("№",'С закупкой'!$A$8:$Z$8,0))),INDEX('С закупкой'!$A:$Z,ROW()-ROW($A$8)+ROW('С закупкой'!$A$8),MATCH("№",'С закупкой'!$A$8:$Z$8,0)),""))</f>
        <v/>
      </c>
      <c r="B180" s="48">
        <f>IF(ISBLANK(INDEX('С закупкой'!$A:$Z,ROW()-ROW($A$8)+ROW('С закупкой'!$A$8),MATCH("Фото",'С закупкой'!$A$8:$Z$8,0))),"",INDEX('С закупкой'!$A:$Z,ROW()-ROW($A$8)+ROW('С закупкой'!$A$8),MATCH("Фото",'С закупкой'!$A$8:$Z$8,0)))</f>
        <v/>
      </c>
      <c r="C180" s="49">
        <f>IF(INDEX('С закупкой'!$A:$Z,ROW()-ROW($A$8)+ROW('С закупкой'!$A$8),MATCH("Наименование",'С закупкой'!$A$8:$Z$8,0))&lt;&gt;"",INDEX('С закупкой'!$A:$Z,ROW()-ROW($A$8)+ROW('С закупкой'!$A$8),MATCH("Наименование",'С закупкой'!$A$8:$Z$8,0)),IF(ISTEXT(INDEX('С закупкой'!$A:$Z,ROW()-ROW($A$8)+ROW('С закупкой'!$A$8),MATCH("№",'С закупкой'!$A$8:$Z$8,0))),INDEX('С закупкой'!$A:$Z,ROW()-ROW($A$8)+ROW('С закупкой'!$A$8),MATCH("№",'С закупкой'!$A$8:$Z$8,0)),""))</f>
        <v/>
      </c>
      <c r="D180" s="49">
        <f>IF(INDEX('С закупкой'!$A:$Z,ROW()-ROW($A$8)+ROW('С закупкой'!$A$8),MATCH("Бренд",'С закупкой'!$A$8:$Z$8,0))="","",INDEX('С закупкой'!$A:$Z,ROW()-ROW($A$8)+ROW('С закупкой'!$A$8),MATCH("Бренд",'С закупкой'!$A$8:$Z$8,0)))</f>
        <v/>
      </c>
      <c r="E180" s="50">
        <f>IF(INDEX('С закупкой'!$A:$Z,ROW()-ROW($A$8)+ROW('С закупкой'!$A$8),MATCH("Артикул",'С закупкой'!$A$8:$Z$8,0))="","",INDEX('С закупкой'!$A:$Z,ROW()-ROW($A$8)+ROW('С закупкой'!$A$8),MATCH("Артикул",'С закупкой'!$A$8:$Z$8,0)))</f>
        <v/>
      </c>
      <c r="F180" s="49">
        <f>IF(INDEX('С закупкой'!$A:$Z,ROW()-ROW($A$8)+ROW('С закупкой'!$A$8),MATCH("Комната",'С закупкой'!$A$8:$Z$8,0))="","",INDEX('С закупкой'!$A:$Z,ROW()-ROW($A$8)+ROW('С закупкой'!$A$8),MATCH("Комната",'С закупкой'!$A$8:$Z$8,0)))</f>
        <v/>
      </c>
      <c r="G180" s="51">
        <f>IF(INDEX('С закупкой'!$A:$Z,ROW()-ROW($A$8)+ROW('С закупкой'!$A$8),MATCH("Кол-во",'С закупкой'!$A$8:$Z$8,0))="","",INDEX('С закупкой'!$A:$Z,ROW()-ROW($A$8)+ROW('С закупкой'!$A$8),MATCH("Кол-во",'С закупкой'!$A$8:$Z$8,0)))</f>
        <v/>
      </c>
      <c r="H180" s="52">
        <f>IF(INDEX('С закупкой'!$A:$Z,ROW()-ROW($A$8)+ROW('С закупкой'!$A$8),MATCH("Ед.",'С закупкой'!$A$8:$Z$8,0))="","",INDEX('С закупкой'!$A:$Z,ROW()-ROW($A$8)+ROW('С закупкой'!$A$8),MATCH("Ед.",'С закупкой'!$A$8:$Z$8,0)))</f>
        <v/>
      </c>
      <c r="I180" s="53">
        <f>IF(INDEX('С закупкой'!$A:$Z,ROW()-ROW($A$8)+ROW('С закупкой'!$A$8),MATCH("Клиенту за ед.",'С закупкой'!$A$8:$Z$8,0))="","",INDEX('С закупкой'!$A:$Z,ROW()-ROW($A$8)+ROW('С закупкой'!$A$8),MATCH("Клиенту за ед.",'С закупкой'!$A$8:$Z$8,0)))</f>
        <v/>
      </c>
      <c r="J180" s="54">
        <f>IF(LEFT($C180,6)="Итого:",SUM(J$8:J179)-2*SUMIF($C$8:$C179,"Итого:*",J$8:J179),IF($C180="ИТОГО ПО ПРОЕКТУ",SUM(J$8:J179)-SUMIF($C$8:$C179,"Итого:*",J$8:J179),IF(INDEX('С закупкой'!$A:$Z,ROW()-ROW($A$8)+ROW('С закупкой'!$A$8),MATCH("Сумма клиенту",'С закупкой'!$A$8:$Z$8,0))="","",INDEX('С закупкой'!$A:$Z,ROW()-ROW($A$8)+ROW('С закупкой'!$A$8),MATCH("Сумма клиенту",'С закупкой'!$A$8:$Z$8,0)))))</f>
        <v/>
      </c>
      <c r="K180" s="50">
        <f>IF(INDEX('С закупкой'!$A:$Z,ROW()-ROW($A$8)+ROW('С закупкой'!$A$8),MATCH("Поставка",'С закупкой'!$A$8:$Z$8,0))="","",INDEX('С закупкой'!$A:$Z,ROW()-ROW($A$8)+ROW('С закупкой'!$A$8),MATCH("Поставка",'С закупкой'!$A$8:$Z$8,0)))</f>
        <v/>
      </c>
      <c r="L180" s="50">
        <f>IF(INDEX('С закупкой'!$A:$Z,ROW()-ROW($A$8)+ROW('С закупкой'!$A$8),MATCH("Примечание",'С закупкой'!$A$8:$Z$8,0))="","",INDEX('С закупкой'!$A:$Z,ROW()-ROW($A$8)+ROW('С закупкой'!$A$8),MATCH("Примечание",'С закупкой'!$A$8:$Z$8,0)))</f>
        <v/>
      </c>
    </row>
    <row r="181" ht="36" customHeight="1">
      <c r="A181" s="47">
        <f>IF(ISNA(MATCH("№",'С закупкой'!$A$8:$Z$8,0)),"!",IF(ISNUMBER(INDEX('С закупкой'!$A:$Z,ROW()-ROW($A$8)+ROW('С закупкой'!$A$8),MATCH("№",'С закупкой'!$A$8:$Z$8,0))),INDEX('С закупкой'!$A:$Z,ROW()-ROW($A$8)+ROW('С закупкой'!$A$8),MATCH("№",'С закупкой'!$A$8:$Z$8,0)),""))</f>
        <v/>
      </c>
      <c r="B181" s="48">
        <f>IF(ISBLANK(INDEX('С закупкой'!$A:$Z,ROW()-ROW($A$8)+ROW('С закупкой'!$A$8),MATCH("Фото",'С закупкой'!$A$8:$Z$8,0))),"",INDEX('С закупкой'!$A:$Z,ROW()-ROW($A$8)+ROW('С закупкой'!$A$8),MATCH("Фото",'С закупкой'!$A$8:$Z$8,0)))</f>
        <v/>
      </c>
      <c r="C181" s="49">
        <f>IF(INDEX('С закупкой'!$A:$Z,ROW()-ROW($A$8)+ROW('С закупкой'!$A$8),MATCH("Наименование",'С закупкой'!$A$8:$Z$8,0))&lt;&gt;"",INDEX('С закупкой'!$A:$Z,ROW()-ROW($A$8)+ROW('С закупкой'!$A$8),MATCH("Наименование",'С закупкой'!$A$8:$Z$8,0)),IF(ISTEXT(INDEX('С закупкой'!$A:$Z,ROW()-ROW($A$8)+ROW('С закупкой'!$A$8),MATCH("№",'С закупкой'!$A$8:$Z$8,0))),INDEX('С закупкой'!$A:$Z,ROW()-ROW($A$8)+ROW('С закупкой'!$A$8),MATCH("№",'С закупкой'!$A$8:$Z$8,0)),""))</f>
        <v/>
      </c>
      <c r="D181" s="49">
        <f>IF(INDEX('С закупкой'!$A:$Z,ROW()-ROW($A$8)+ROW('С закупкой'!$A$8),MATCH("Бренд",'С закупкой'!$A$8:$Z$8,0))="","",INDEX('С закупкой'!$A:$Z,ROW()-ROW($A$8)+ROW('С закупкой'!$A$8),MATCH("Бренд",'С закупкой'!$A$8:$Z$8,0)))</f>
        <v/>
      </c>
      <c r="E181" s="50">
        <f>IF(INDEX('С закупкой'!$A:$Z,ROW()-ROW($A$8)+ROW('С закупкой'!$A$8),MATCH("Артикул",'С закупкой'!$A$8:$Z$8,0))="","",INDEX('С закупкой'!$A:$Z,ROW()-ROW($A$8)+ROW('С закупкой'!$A$8),MATCH("Артикул",'С закупкой'!$A$8:$Z$8,0)))</f>
        <v/>
      </c>
      <c r="F181" s="49">
        <f>IF(INDEX('С закупкой'!$A:$Z,ROW()-ROW($A$8)+ROW('С закупкой'!$A$8),MATCH("Комната",'С закупкой'!$A$8:$Z$8,0))="","",INDEX('С закупкой'!$A:$Z,ROW()-ROW($A$8)+ROW('С закупкой'!$A$8),MATCH("Комната",'С закупкой'!$A$8:$Z$8,0)))</f>
        <v/>
      </c>
      <c r="G181" s="51">
        <f>IF(INDEX('С закупкой'!$A:$Z,ROW()-ROW($A$8)+ROW('С закупкой'!$A$8),MATCH("Кол-во",'С закупкой'!$A$8:$Z$8,0))="","",INDEX('С закупкой'!$A:$Z,ROW()-ROW($A$8)+ROW('С закупкой'!$A$8),MATCH("Кол-во",'С закупкой'!$A$8:$Z$8,0)))</f>
        <v/>
      </c>
      <c r="H181" s="52">
        <f>IF(INDEX('С закупкой'!$A:$Z,ROW()-ROW($A$8)+ROW('С закупкой'!$A$8),MATCH("Ед.",'С закупкой'!$A$8:$Z$8,0))="","",INDEX('С закупкой'!$A:$Z,ROW()-ROW($A$8)+ROW('С закупкой'!$A$8),MATCH("Ед.",'С закупкой'!$A$8:$Z$8,0)))</f>
        <v/>
      </c>
      <c r="I181" s="53">
        <f>IF(INDEX('С закупкой'!$A:$Z,ROW()-ROW($A$8)+ROW('С закупкой'!$A$8),MATCH("Клиенту за ед.",'С закупкой'!$A$8:$Z$8,0))="","",INDEX('С закупкой'!$A:$Z,ROW()-ROW($A$8)+ROW('С закупкой'!$A$8),MATCH("Клиенту за ед.",'С закупкой'!$A$8:$Z$8,0)))</f>
        <v/>
      </c>
      <c r="J181" s="54">
        <f>IF(LEFT($C181,6)="Итого:",SUM(J$8:J180)-2*SUMIF($C$8:$C180,"Итого:*",J$8:J180),IF($C181="ИТОГО ПО ПРОЕКТУ",SUM(J$8:J180)-SUMIF($C$8:$C180,"Итого:*",J$8:J180),IF(INDEX('С закупкой'!$A:$Z,ROW()-ROW($A$8)+ROW('С закупкой'!$A$8),MATCH("Сумма клиенту",'С закупкой'!$A$8:$Z$8,0))="","",INDEX('С закупкой'!$A:$Z,ROW()-ROW($A$8)+ROW('С закупкой'!$A$8),MATCH("Сумма клиенту",'С закупкой'!$A$8:$Z$8,0)))))</f>
        <v/>
      </c>
      <c r="K181" s="50">
        <f>IF(INDEX('С закупкой'!$A:$Z,ROW()-ROW($A$8)+ROW('С закупкой'!$A$8),MATCH("Поставка",'С закупкой'!$A$8:$Z$8,0))="","",INDEX('С закупкой'!$A:$Z,ROW()-ROW($A$8)+ROW('С закупкой'!$A$8),MATCH("Поставка",'С закупкой'!$A$8:$Z$8,0)))</f>
        <v/>
      </c>
      <c r="L181" s="50">
        <f>IF(INDEX('С закупкой'!$A:$Z,ROW()-ROW($A$8)+ROW('С закупкой'!$A$8),MATCH("Примечание",'С закупкой'!$A$8:$Z$8,0))="","",INDEX('С закупкой'!$A:$Z,ROW()-ROW($A$8)+ROW('С закупкой'!$A$8),MATCH("Примечание",'С закупкой'!$A$8:$Z$8,0)))</f>
        <v/>
      </c>
    </row>
    <row r="182" ht="36" customHeight="1">
      <c r="A182" s="47">
        <f>IF(ISNA(MATCH("№",'С закупкой'!$A$8:$Z$8,0)),"!",IF(ISNUMBER(INDEX('С закупкой'!$A:$Z,ROW()-ROW($A$8)+ROW('С закупкой'!$A$8),MATCH("№",'С закупкой'!$A$8:$Z$8,0))),INDEX('С закупкой'!$A:$Z,ROW()-ROW($A$8)+ROW('С закупкой'!$A$8),MATCH("№",'С закупкой'!$A$8:$Z$8,0)),""))</f>
        <v/>
      </c>
      <c r="B182" s="48">
        <f>IF(ISBLANK(INDEX('С закупкой'!$A:$Z,ROW()-ROW($A$8)+ROW('С закупкой'!$A$8),MATCH("Фото",'С закупкой'!$A$8:$Z$8,0))),"",INDEX('С закупкой'!$A:$Z,ROW()-ROW($A$8)+ROW('С закупкой'!$A$8),MATCH("Фото",'С закупкой'!$A$8:$Z$8,0)))</f>
        <v/>
      </c>
      <c r="C182" s="49">
        <f>IF(INDEX('С закупкой'!$A:$Z,ROW()-ROW($A$8)+ROW('С закупкой'!$A$8),MATCH("Наименование",'С закупкой'!$A$8:$Z$8,0))&lt;&gt;"",INDEX('С закупкой'!$A:$Z,ROW()-ROW($A$8)+ROW('С закупкой'!$A$8),MATCH("Наименование",'С закупкой'!$A$8:$Z$8,0)),IF(ISTEXT(INDEX('С закупкой'!$A:$Z,ROW()-ROW($A$8)+ROW('С закупкой'!$A$8),MATCH("№",'С закупкой'!$A$8:$Z$8,0))),INDEX('С закупкой'!$A:$Z,ROW()-ROW($A$8)+ROW('С закупкой'!$A$8),MATCH("№",'С закупкой'!$A$8:$Z$8,0)),""))</f>
        <v/>
      </c>
      <c r="D182" s="49">
        <f>IF(INDEX('С закупкой'!$A:$Z,ROW()-ROW($A$8)+ROW('С закупкой'!$A$8),MATCH("Бренд",'С закупкой'!$A$8:$Z$8,0))="","",INDEX('С закупкой'!$A:$Z,ROW()-ROW($A$8)+ROW('С закупкой'!$A$8),MATCH("Бренд",'С закупкой'!$A$8:$Z$8,0)))</f>
        <v/>
      </c>
      <c r="E182" s="50">
        <f>IF(INDEX('С закупкой'!$A:$Z,ROW()-ROW($A$8)+ROW('С закупкой'!$A$8),MATCH("Артикул",'С закупкой'!$A$8:$Z$8,0))="","",INDEX('С закупкой'!$A:$Z,ROW()-ROW($A$8)+ROW('С закупкой'!$A$8),MATCH("Артикул",'С закупкой'!$A$8:$Z$8,0)))</f>
        <v/>
      </c>
      <c r="F182" s="49">
        <f>IF(INDEX('С закупкой'!$A:$Z,ROW()-ROW($A$8)+ROW('С закупкой'!$A$8),MATCH("Комната",'С закупкой'!$A$8:$Z$8,0))="","",INDEX('С закупкой'!$A:$Z,ROW()-ROW($A$8)+ROW('С закупкой'!$A$8),MATCH("Комната",'С закупкой'!$A$8:$Z$8,0)))</f>
        <v/>
      </c>
      <c r="G182" s="51">
        <f>IF(INDEX('С закупкой'!$A:$Z,ROW()-ROW($A$8)+ROW('С закупкой'!$A$8),MATCH("Кол-во",'С закупкой'!$A$8:$Z$8,0))="","",INDEX('С закупкой'!$A:$Z,ROW()-ROW($A$8)+ROW('С закупкой'!$A$8),MATCH("Кол-во",'С закупкой'!$A$8:$Z$8,0)))</f>
        <v/>
      </c>
      <c r="H182" s="52">
        <f>IF(INDEX('С закупкой'!$A:$Z,ROW()-ROW($A$8)+ROW('С закупкой'!$A$8),MATCH("Ед.",'С закупкой'!$A$8:$Z$8,0))="","",INDEX('С закупкой'!$A:$Z,ROW()-ROW($A$8)+ROW('С закупкой'!$A$8),MATCH("Ед.",'С закупкой'!$A$8:$Z$8,0)))</f>
        <v/>
      </c>
      <c r="I182" s="53">
        <f>IF(INDEX('С закупкой'!$A:$Z,ROW()-ROW($A$8)+ROW('С закупкой'!$A$8),MATCH("Клиенту за ед.",'С закупкой'!$A$8:$Z$8,0))="","",INDEX('С закупкой'!$A:$Z,ROW()-ROW($A$8)+ROW('С закупкой'!$A$8),MATCH("Клиенту за ед.",'С закупкой'!$A$8:$Z$8,0)))</f>
        <v/>
      </c>
      <c r="J182" s="54">
        <f>IF(LEFT($C182,6)="Итого:",SUM(J$8:J181)-2*SUMIF($C$8:$C181,"Итого:*",J$8:J181),IF($C182="ИТОГО ПО ПРОЕКТУ",SUM(J$8:J181)-SUMIF($C$8:$C181,"Итого:*",J$8:J181),IF(INDEX('С закупкой'!$A:$Z,ROW()-ROW($A$8)+ROW('С закупкой'!$A$8),MATCH("Сумма клиенту",'С закупкой'!$A$8:$Z$8,0))="","",INDEX('С закупкой'!$A:$Z,ROW()-ROW($A$8)+ROW('С закупкой'!$A$8),MATCH("Сумма клиенту",'С закупкой'!$A$8:$Z$8,0)))))</f>
        <v/>
      </c>
      <c r="K182" s="50">
        <f>IF(INDEX('С закупкой'!$A:$Z,ROW()-ROW($A$8)+ROW('С закупкой'!$A$8),MATCH("Поставка",'С закупкой'!$A$8:$Z$8,0))="","",INDEX('С закупкой'!$A:$Z,ROW()-ROW($A$8)+ROW('С закупкой'!$A$8),MATCH("Поставка",'С закупкой'!$A$8:$Z$8,0)))</f>
        <v/>
      </c>
      <c r="L182" s="50">
        <f>IF(INDEX('С закупкой'!$A:$Z,ROW()-ROW($A$8)+ROW('С закупкой'!$A$8),MATCH("Примечание",'С закупкой'!$A$8:$Z$8,0))="","",INDEX('С закупкой'!$A:$Z,ROW()-ROW($A$8)+ROW('С закупкой'!$A$8),MATCH("Примечание",'С закупкой'!$A$8:$Z$8,0)))</f>
        <v/>
      </c>
    </row>
    <row r="183" ht="36" customHeight="1">
      <c r="A183" s="47">
        <f>IF(ISNA(MATCH("№",'С закупкой'!$A$8:$Z$8,0)),"!",IF(ISNUMBER(INDEX('С закупкой'!$A:$Z,ROW()-ROW($A$8)+ROW('С закупкой'!$A$8),MATCH("№",'С закупкой'!$A$8:$Z$8,0))),INDEX('С закупкой'!$A:$Z,ROW()-ROW($A$8)+ROW('С закупкой'!$A$8),MATCH("№",'С закупкой'!$A$8:$Z$8,0)),""))</f>
        <v/>
      </c>
      <c r="B183" s="48">
        <f>IF(ISBLANK(INDEX('С закупкой'!$A:$Z,ROW()-ROW($A$8)+ROW('С закупкой'!$A$8),MATCH("Фото",'С закупкой'!$A$8:$Z$8,0))),"",INDEX('С закупкой'!$A:$Z,ROW()-ROW($A$8)+ROW('С закупкой'!$A$8),MATCH("Фото",'С закупкой'!$A$8:$Z$8,0)))</f>
        <v/>
      </c>
      <c r="C183" s="49">
        <f>IF(INDEX('С закупкой'!$A:$Z,ROW()-ROW($A$8)+ROW('С закупкой'!$A$8),MATCH("Наименование",'С закупкой'!$A$8:$Z$8,0))&lt;&gt;"",INDEX('С закупкой'!$A:$Z,ROW()-ROW($A$8)+ROW('С закупкой'!$A$8),MATCH("Наименование",'С закупкой'!$A$8:$Z$8,0)),IF(ISTEXT(INDEX('С закупкой'!$A:$Z,ROW()-ROW($A$8)+ROW('С закупкой'!$A$8),MATCH("№",'С закупкой'!$A$8:$Z$8,0))),INDEX('С закупкой'!$A:$Z,ROW()-ROW($A$8)+ROW('С закупкой'!$A$8),MATCH("№",'С закупкой'!$A$8:$Z$8,0)),""))</f>
        <v/>
      </c>
      <c r="D183" s="49">
        <f>IF(INDEX('С закупкой'!$A:$Z,ROW()-ROW($A$8)+ROW('С закупкой'!$A$8),MATCH("Бренд",'С закупкой'!$A$8:$Z$8,0))="","",INDEX('С закупкой'!$A:$Z,ROW()-ROW($A$8)+ROW('С закупкой'!$A$8),MATCH("Бренд",'С закупкой'!$A$8:$Z$8,0)))</f>
        <v/>
      </c>
      <c r="E183" s="50">
        <f>IF(INDEX('С закупкой'!$A:$Z,ROW()-ROW($A$8)+ROW('С закупкой'!$A$8),MATCH("Артикул",'С закупкой'!$A$8:$Z$8,0))="","",INDEX('С закупкой'!$A:$Z,ROW()-ROW($A$8)+ROW('С закупкой'!$A$8),MATCH("Артикул",'С закупкой'!$A$8:$Z$8,0)))</f>
        <v/>
      </c>
      <c r="F183" s="49">
        <f>IF(INDEX('С закупкой'!$A:$Z,ROW()-ROW($A$8)+ROW('С закупкой'!$A$8),MATCH("Комната",'С закупкой'!$A$8:$Z$8,0))="","",INDEX('С закупкой'!$A:$Z,ROW()-ROW($A$8)+ROW('С закупкой'!$A$8),MATCH("Комната",'С закупкой'!$A$8:$Z$8,0)))</f>
        <v/>
      </c>
      <c r="G183" s="51">
        <f>IF(INDEX('С закупкой'!$A:$Z,ROW()-ROW($A$8)+ROW('С закупкой'!$A$8),MATCH("Кол-во",'С закупкой'!$A$8:$Z$8,0))="","",INDEX('С закупкой'!$A:$Z,ROW()-ROW($A$8)+ROW('С закупкой'!$A$8),MATCH("Кол-во",'С закупкой'!$A$8:$Z$8,0)))</f>
        <v/>
      </c>
      <c r="H183" s="52">
        <f>IF(INDEX('С закупкой'!$A:$Z,ROW()-ROW($A$8)+ROW('С закупкой'!$A$8),MATCH("Ед.",'С закупкой'!$A$8:$Z$8,0))="","",INDEX('С закупкой'!$A:$Z,ROW()-ROW($A$8)+ROW('С закупкой'!$A$8),MATCH("Ед.",'С закупкой'!$A$8:$Z$8,0)))</f>
        <v/>
      </c>
      <c r="I183" s="53">
        <f>IF(INDEX('С закупкой'!$A:$Z,ROW()-ROW($A$8)+ROW('С закупкой'!$A$8),MATCH("Клиенту за ед.",'С закупкой'!$A$8:$Z$8,0))="","",INDEX('С закупкой'!$A:$Z,ROW()-ROW($A$8)+ROW('С закупкой'!$A$8),MATCH("Клиенту за ед.",'С закупкой'!$A$8:$Z$8,0)))</f>
        <v/>
      </c>
      <c r="J183" s="54">
        <f>IF(LEFT($C183,6)="Итого:",SUM(J$8:J182)-2*SUMIF($C$8:$C182,"Итого:*",J$8:J182),IF($C183="ИТОГО ПО ПРОЕКТУ",SUM(J$8:J182)-SUMIF($C$8:$C182,"Итого:*",J$8:J182),IF(INDEX('С закупкой'!$A:$Z,ROW()-ROW($A$8)+ROW('С закупкой'!$A$8),MATCH("Сумма клиенту",'С закупкой'!$A$8:$Z$8,0))="","",INDEX('С закупкой'!$A:$Z,ROW()-ROW($A$8)+ROW('С закупкой'!$A$8),MATCH("Сумма клиенту",'С закупкой'!$A$8:$Z$8,0)))))</f>
        <v/>
      </c>
      <c r="K183" s="50">
        <f>IF(INDEX('С закупкой'!$A:$Z,ROW()-ROW($A$8)+ROW('С закупкой'!$A$8),MATCH("Поставка",'С закупкой'!$A$8:$Z$8,0))="","",INDEX('С закупкой'!$A:$Z,ROW()-ROW($A$8)+ROW('С закупкой'!$A$8),MATCH("Поставка",'С закупкой'!$A$8:$Z$8,0)))</f>
        <v/>
      </c>
      <c r="L183" s="50">
        <f>IF(INDEX('С закупкой'!$A:$Z,ROW()-ROW($A$8)+ROW('С закупкой'!$A$8),MATCH("Примечание",'С закупкой'!$A$8:$Z$8,0))="","",INDEX('С закупкой'!$A:$Z,ROW()-ROW($A$8)+ROW('С закупкой'!$A$8),MATCH("Примечание",'С закупкой'!$A$8:$Z$8,0)))</f>
        <v/>
      </c>
    </row>
    <row r="184" ht="36" customHeight="1">
      <c r="A184" s="47">
        <f>IF(ISNA(MATCH("№",'С закупкой'!$A$8:$Z$8,0)),"!",IF(ISNUMBER(INDEX('С закупкой'!$A:$Z,ROW()-ROW($A$8)+ROW('С закупкой'!$A$8),MATCH("№",'С закупкой'!$A$8:$Z$8,0))),INDEX('С закупкой'!$A:$Z,ROW()-ROW($A$8)+ROW('С закупкой'!$A$8),MATCH("№",'С закупкой'!$A$8:$Z$8,0)),""))</f>
        <v/>
      </c>
      <c r="B184" s="48">
        <f>IF(ISBLANK(INDEX('С закупкой'!$A:$Z,ROW()-ROW($A$8)+ROW('С закупкой'!$A$8),MATCH("Фото",'С закупкой'!$A$8:$Z$8,0))),"",INDEX('С закупкой'!$A:$Z,ROW()-ROW($A$8)+ROW('С закупкой'!$A$8),MATCH("Фото",'С закупкой'!$A$8:$Z$8,0)))</f>
        <v/>
      </c>
      <c r="C184" s="49">
        <f>IF(INDEX('С закупкой'!$A:$Z,ROW()-ROW($A$8)+ROW('С закупкой'!$A$8),MATCH("Наименование",'С закупкой'!$A$8:$Z$8,0))&lt;&gt;"",INDEX('С закупкой'!$A:$Z,ROW()-ROW($A$8)+ROW('С закупкой'!$A$8),MATCH("Наименование",'С закупкой'!$A$8:$Z$8,0)),IF(ISTEXT(INDEX('С закупкой'!$A:$Z,ROW()-ROW($A$8)+ROW('С закупкой'!$A$8),MATCH("№",'С закупкой'!$A$8:$Z$8,0))),INDEX('С закупкой'!$A:$Z,ROW()-ROW($A$8)+ROW('С закупкой'!$A$8),MATCH("№",'С закупкой'!$A$8:$Z$8,0)),""))</f>
        <v/>
      </c>
      <c r="D184" s="49">
        <f>IF(INDEX('С закупкой'!$A:$Z,ROW()-ROW($A$8)+ROW('С закупкой'!$A$8),MATCH("Бренд",'С закупкой'!$A$8:$Z$8,0))="","",INDEX('С закупкой'!$A:$Z,ROW()-ROW($A$8)+ROW('С закупкой'!$A$8),MATCH("Бренд",'С закупкой'!$A$8:$Z$8,0)))</f>
        <v/>
      </c>
      <c r="E184" s="50">
        <f>IF(INDEX('С закупкой'!$A:$Z,ROW()-ROW($A$8)+ROW('С закупкой'!$A$8),MATCH("Артикул",'С закупкой'!$A$8:$Z$8,0))="","",INDEX('С закупкой'!$A:$Z,ROW()-ROW($A$8)+ROW('С закупкой'!$A$8),MATCH("Артикул",'С закупкой'!$A$8:$Z$8,0)))</f>
        <v/>
      </c>
      <c r="F184" s="49">
        <f>IF(INDEX('С закупкой'!$A:$Z,ROW()-ROW($A$8)+ROW('С закупкой'!$A$8),MATCH("Комната",'С закупкой'!$A$8:$Z$8,0))="","",INDEX('С закупкой'!$A:$Z,ROW()-ROW($A$8)+ROW('С закупкой'!$A$8),MATCH("Комната",'С закупкой'!$A$8:$Z$8,0)))</f>
        <v/>
      </c>
      <c r="G184" s="51">
        <f>IF(INDEX('С закупкой'!$A:$Z,ROW()-ROW($A$8)+ROW('С закупкой'!$A$8),MATCH("Кол-во",'С закупкой'!$A$8:$Z$8,0))="","",INDEX('С закупкой'!$A:$Z,ROW()-ROW($A$8)+ROW('С закупкой'!$A$8),MATCH("Кол-во",'С закупкой'!$A$8:$Z$8,0)))</f>
        <v/>
      </c>
      <c r="H184" s="52">
        <f>IF(INDEX('С закупкой'!$A:$Z,ROW()-ROW($A$8)+ROW('С закупкой'!$A$8),MATCH("Ед.",'С закупкой'!$A$8:$Z$8,0))="","",INDEX('С закупкой'!$A:$Z,ROW()-ROW($A$8)+ROW('С закупкой'!$A$8),MATCH("Ед.",'С закупкой'!$A$8:$Z$8,0)))</f>
        <v/>
      </c>
      <c r="I184" s="53">
        <f>IF(INDEX('С закупкой'!$A:$Z,ROW()-ROW($A$8)+ROW('С закупкой'!$A$8),MATCH("Клиенту за ед.",'С закупкой'!$A$8:$Z$8,0))="","",INDEX('С закупкой'!$A:$Z,ROW()-ROW($A$8)+ROW('С закупкой'!$A$8),MATCH("Клиенту за ед.",'С закупкой'!$A$8:$Z$8,0)))</f>
        <v/>
      </c>
      <c r="J184" s="54">
        <f>IF(LEFT($C184,6)="Итого:",SUM(J$8:J183)-2*SUMIF($C$8:$C183,"Итого:*",J$8:J183),IF($C184="ИТОГО ПО ПРОЕКТУ",SUM(J$8:J183)-SUMIF($C$8:$C183,"Итого:*",J$8:J183),IF(INDEX('С закупкой'!$A:$Z,ROW()-ROW($A$8)+ROW('С закупкой'!$A$8),MATCH("Сумма клиенту",'С закупкой'!$A$8:$Z$8,0))="","",INDEX('С закупкой'!$A:$Z,ROW()-ROW($A$8)+ROW('С закупкой'!$A$8),MATCH("Сумма клиенту",'С закупкой'!$A$8:$Z$8,0)))))</f>
        <v/>
      </c>
      <c r="K184" s="50">
        <f>IF(INDEX('С закупкой'!$A:$Z,ROW()-ROW($A$8)+ROW('С закупкой'!$A$8),MATCH("Поставка",'С закупкой'!$A$8:$Z$8,0))="","",INDEX('С закупкой'!$A:$Z,ROW()-ROW($A$8)+ROW('С закупкой'!$A$8),MATCH("Поставка",'С закупкой'!$A$8:$Z$8,0)))</f>
        <v/>
      </c>
      <c r="L184" s="50">
        <f>IF(INDEX('С закупкой'!$A:$Z,ROW()-ROW($A$8)+ROW('С закупкой'!$A$8),MATCH("Примечание",'С закупкой'!$A$8:$Z$8,0))="","",INDEX('С закупкой'!$A:$Z,ROW()-ROW($A$8)+ROW('С закупкой'!$A$8),MATCH("Примечание",'С закупкой'!$A$8:$Z$8,0)))</f>
        <v/>
      </c>
    </row>
    <row r="185" ht="36" customHeight="1">
      <c r="A185" s="47">
        <f>IF(ISNA(MATCH("№",'С закупкой'!$A$8:$Z$8,0)),"!",IF(ISNUMBER(INDEX('С закупкой'!$A:$Z,ROW()-ROW($A$8)+ROW('С закупкой'!$A$8),MATCH("№",'С закупкой'!$A$8:$Z$8,0))),INDEX('С закупкой'!$A:$Z,ROW()-ROW($A$8)+ROW('С закупкой'!$A$8),MATCH("№",'С закупкой'!$A$8:$Z$8,0)),""))</f>
        <v/>
      </c>
      <c r="B185" s="48">
        <f>IF(ISBLANK(INDEX('С закупкой'!$A:$Z,ROW()-ROW($A$8)+ROW('С закупкой'!$A$8),MATCH("Фото",'С закупкой'!$A$8:$Z$8,0))),"",INDEX('С закупкой'!$A:$Z,ROW()-ROW($A$8)+ROW('С закупкой'!$A$8),MATCH("Фото",'С закупкой'!$A$8:$Z$8,0)))</f>
        <v/>
      </c>
      <c r="C185" s="49">
        <f>IF(INDEX('С закупкой'!$A:$Z,ROW()-ROW($A$8)+ROW('С закупкой'!$A$8),MATCH("Наименование",'С закупкой'!$A$8:$Z$8,0))&lt;&gt;"",INDEX('С закупкой'!$A:$Z,ROW()-ROW($A$8)+ROW('С закупкой'!$A$8),MATCH("Наименование",'С закупкой'!$A$8:$Z$8,0)),IF(ISTEXT(INDEX('С закупкой'!$A:$Z,ROW()-ROW($A$8)+ROW('С закупкой'!$A$8),MATCH("№",'С закупкой'!$A$8:$Z$8,0))),INDEX('С закупкой'!$A:$Z,ROW()-ROW($A$8)+ROW('С закупкой'!$A$8),MATCH("№",'С закупкой'!$A$8:$Z$8,0)),""))</f>
        <v/>
      </c>
      <c r="D185" s="49">
        <f>IF(INDEX('С закупкой'!$A:$Z,ROW()-ROW($A$8)+ROW('С закупкой'!$A$8),MATCH("Бренд",'С закупкой'!$A$8:$Z$8,0))="","",INDEX('С закупкой'!$A:$Z,ROW()-ROW($A$8)+ROW('С закупкой'!$A$8),MATCH("Бренд",'С закупкой'!$A$8:$Z$8,0)))</f>
        <v/>
      </c>
      <c r="E185" s="50">
        <f>IF(INDEX('С закупкой'!$A:$Z,ROW()-ROW($A$8)+ROW('С закупкой'!$A$8),MATCH("Артикул",'С закупкой'!$A$8:$Z$8,0))="","",INDEX('С закупкой'!$A:$Z,ROW()-ROW($A$8)+ROW('С закупкой'!$A$8),MATCH("Артикул",'С закупкой'!$A$8:$Z$8,0)))</f>
        <v/>
      </c>
      <c r="F185" s="49">
        <f>IF(INDEX('С закупкой'!$A:$Z,ROW()-ROW($A$8)+ROW('С закупкой'!$A$8),MATCH("Комната",'С закупкой'!$A$8:$Z$8,0))="","",INDEX('С закупкой'!$A:$Z,ROW()-ROW($A$8)+ROW('С закупкой'!$A$8),MATCH("Комната",'С закупкой'!$A$8:$Z$8,0)))</f>
        <v/>
      </c>
      <c r="G185" s="51">
        <f>IF(INDEX('С закупкой'!$A:$Z,ROW()-ROW($A$8)+ROW('С закупкой'!$A$8),MATCH("Кол-во",'С закупкой'!$A$8:$Z$8,0))="","",INDEX('С закупкой'!$A:$Z,ROW()-ROW($A$8)+ROW('С закупкой'!$A$8),MATCH("Кол-во",'С закупкой'!$A$8:$Z$8,0)))</f>
        <v/>
      </c>
      <c r="H185" s="52">
        <f>IF(INDEX('С закупкой'!$A:$Z,ROW()-ROW($A$8)+ROW('С закупкой'!$A$8),MATCH("Ед.",'С закупкой'!$A$8:$Z$8,0))="","",INDEX('С закупкой'!$A:$Z,ROW()-ROW($A$8)+ROW('С закупкой'!$A$8),MATCH("Ед.",'С закупкой'!$A$8:$Z$8,0)))</f>
        <v/>
      </c>
      <c r="I185" s="53">
        <f>IF(INDEX('С закупкой'!$A:$Z,ROW()-ROW($A$8)+ROW('С закупкой'!$A$8),MATCH("Клиенту за ед.",'С закупкой'!$A$8:$Z$8,0))="","",INDEX('С закупкой'!$A:$Z,ROW()-ROW($A$8)+ROW('С закупкой'!$A$8),MATCH("Клиенту за ед.",'С закупкой'!$A$8:$Z$8,0)))</f>
        <v/>
      </c>
      <c r="J185" s="54">
        <f>IF(LEFT($C185,6)="Итого:",SUM(J$8:J184)-2*SUMIF($C$8:$C184,"Итого:*",J$8:J184),IF($C185="ИТОГО ПО ПРОЕКТУ",SUM(J$8:J184)-SUMIF($C$8:$C184,"Итого:*",J$8:J184),IF(INDEX('С закупкой'!$A:$Z,ROW()-ROW($A$8)+ROW('С закупкой'!$A$8),MATCH("Сумма клиенту",'С закупкой'!$A$8:$Z$8,0))="","",INDEX('С закупкой'!$A:$Z,ROW()-ROW($A$8)+ROW('С закупкой'!$A$8),MATCH("Сумма клиенту",'С закупкой'!$A$8:$Z$8,0)))))</f>
        <v/>
      </c>
      <c r="K185" s="50">
        <f>IF(INDEX('С закупкой'!$A:$Z,ROW()-ROW($A$8)+ROW('С закупкой'!$A$8),MATCH("Поставка",'С закупкой'!$A$8:$Z$8,0))="","",INDEX('С закупкой'!$A:$Z,ROW()-ROW($A$8)+ROW('С закупкой'!$A$8),MATCH("Поставка",'С закупкой'!$A$8:$Z$8,0)))</f>
        <v/>
      </c>
      <c r="L185" s="50">
        <f>IF(INDEX('С закупкой'!$A:$Z,ROW()-ROW($A$8)+ROW('С закупкой'!$A$8),MATCH("Примечание",'С закупкой'!$A$8:$Z$8,0))="","",INDEX('С закупкой'!$A:$Z,ROW()-ROW($A$8)+ROW('С закупкой'!$A$8),MATCH("Примечание",'С закупкой'!$A$8:$Z$8,0)))</f>
        <v/>
      </c>
    </row>
    <row r="186" ht="36" customHeight="1">
      <c r="A186" s="47">
        <f>IF(ISNA(MATCH("№",'С закупкой'!$A$8:$Z$8,0)),"!",IF(ISNUMBER(INDEX('С закупкой'!$A:$Z,ROW()-ROW($A$8)+ROW('С закупкой'!$A$8),MATCH("№",'С закупкой'!$A$8:$Z$8,0))),INDEX('С закупкой'!$A:$Z,ROW()-ROW($A$8)+ROW('С закупкой'!$A$8),MATCH("№",'С закупкой'!$A$8:$Z$8,0)),""))</f>
        <v/>
      </c>
      <c r="B186" s="48">
        <f>IF(ISBLANK(INDEX('С закупкой'!$A:$Z,ROW()-ROW($A$8)+ROW('С закупкой'!$A$8),MATCH("Фото",'С закупкой'!$A$8:$Z$8,0))),"",INDEX('С закупкой'!$A:$Z,ROW()-ROW($A$8)+ROW('С закупкой'!$A$8),MATCH("Фото",'С закупкой'!$A$8:$Z$8,0)))</f>
        <v/>
      </c>
      <c r="C186" s="49">
        <f>IF(INDEX('С закупкой'!$A:$Z,ROW()-ROW($A$8)+ROW('С закупкой'!$A$8),MATCH("Наименование",'С закупкой'!$A$8:$Z$8,0))&lt;&gt;"",INDEX('С закупкой'!$A:$Z,ROW()-ROW($A$8)+ROW('С закупкой'!$A$8),MATCH("Наименование",'С закупкой'!$A$8:$Z$8,0)),IF(ISTEXT(INDEX('С закупкой'!$A:$Z,ROW()-ROW($A$8)+ROW('С закупкой'!$A$8),MATCH("№",'С закупкой'!$A$8:$Z$8,0))),INDEX('С закупкой'!$A:$Z,ROW()-ROW($A$8)+ROW('С закупкой'!$A$8),MATCH("№",'С закупкой'!$A$8:$Z$8,0)),""))</f>
        <v/>
      </c>
      <c r="D186" s="49">
        <f>IF(INDEX('С закупкой'!$A:$Z,ROW()-ROW($A$8)+ROW('С закупкой'!$A$8),MATCH("Бренд",'С закупкой'!$A$8:$Z$8,0))="","",INDEX('С закупкой'!$A:$Z,ROW()-ROW($A$8)+ROW('С закупкой'!$A$8),MATCH("Бренд",'С закупкой'!$A$8:$Z$8,0)))</f>
        <v/>
      </c>
      <c r="E186" s="50">
        <f>IF(INDEX('С закупкой'!$A:$Z,ROW()-ROW($A$8)+ROW('С закупкой'!$A$8),MATCH("Артикул",'С закупкой'!$A$8:$Z$8,0))="","",INDEX('С закупкой'!$A:$Z,ROW()-ROW($A$8)+ROW('С закупкой'!$A$8),MATCH("Артикул",'С закупкой'!$A$8:$Z$8,0)))</f>
        <v/>
      </c>
      <c r="F186" s="49">
        <f>IF(INDEX('С закупкой'!$A:$Z,ROW()-ROW($A$8)+ROW('С закупкой'!$A$8),MATCH("Комната",'С закупкой'!$A$8:$Z$8,0))="","",INDEX('С закупкой'!$A:$Z,ROW()-ROW($A$8)+ROW('С закупкой'!$A$8),MATCH("Комната",'С закупкой'!$A$8:$Z$8,0)))</f>
        <v/>
      </c>
      <c r="G186" s="51">
        <f>IF(INDEX('С закупкой'!$A:$Z,ROW()-ROW($A$8)+ROW('С закупкой'!$A$8),MATCH("Кол-во",'С закупкой'!$A$8:$Z$8,0))="","",INDEX('С закупкой'!$A:$Z,ROW()-ROW($A$8)+ROW('С закупкой'!$A$8),MATCH("Кол-во",'С закупкой'!$A$8:$Z$8,0)))</f>
        <v/>
      </c>
      <c r="H186" s="52">
        <f>IF(INDEX('С закупкой'!$A:$Z,ROW()-ROW($A$8)+ROW('С закупкой'!$A$8),MATCH("Ед.",'С закупкой'!$A$8:$Z$8,0))="","",INDEX('С закупкой'!$A:$Z,ROW()-ROW($A$8)+ROW('С закупкой'!$A$8),MATCH("Ед.",'С закупкой'!$A$8:$Z$8,0)))</f>
        <v/>
      </c>
      <c r="I186" s="53">
        <f>IF(INDEX('С закупкой'!$A:$Z,ROW()-ROW($A$8)+ROW('С закупкой'!$A$8),MATCH("Клиенту за ед.",'С закупкой'!$A$8:$Z$8,0))="","",INDEX('С закупкой'!$A:$Z,ROW()-ROW($A$8)+ROW('С закупкой'!$A$8),MATCH("Клиенту за ед.",'С закупкой'!$A$8:$Z$8,0)))</f>
        <v/>
      </c>
      <c r="J186" s="54">
        <f>IF(LEFT($C186,6)="Итого:",SUM(J$8:J185)-2*SUMIF($C$8:$C185,"Итого:*",J$8:J185),IF($C186="ИТОГО ПО ПРОЕКТУ",SUM(J$8:J185)-SUMIF($C$8:$C185,"Итого:*",J$8:J185),IF(INDEX('С закупкой'!$A:$Z,ROW()-ROW($A$8)+ROW('С закупкой'!$A$8),MATCH("Сумма клиенту",'С закупкой'!$A$8:$Z$8,0))="","",INDEX('С закупкой'!$A:$Z,ROW()-ROW($A$8)+ROW('С закупкой'!$A$8),MATCH("Сумма клиенту",'С закупкой'!$A$8:$Z$8,0)))))</f>
        <v/>
      </c>
      <c r="K186" s="50">
        <f>IF(INDEX('С закупкой'!$A:$Z,ROW()-ROW($A$8)+ROW('С закупкой'!$A$8),MATCH("Поставка",'С закупкой'!$A$8:$Z$8,0))="","",INDEX('С закупкой'!$A:$Z,ROW()-ROW($A$8)+ROW('С закупкой'!$A$8),MATCH("Поставка",'С закупкой'!$A$8:$Z$8,0)))</f>
        <v/>
      </c>
      <c r="L186" s="50">
        <f>IF(INDEX('С закупкой'!$A:$Z,ROW()-ROW($A$8)+ROW('С закупкой'!$A$8),MATCH("Примечание",'С закупкой'!$A$8:$Z$8,0))="","",INDEX('С закупкой'!$A:$Z,ROW()-ROW($A$8)+ROW('С закупкой'!$A$8),MATCH("Примечание",'С закупкой'!$A$8:$Z$8,0)))</f>
        <v/>
      </c>
    </row>
    <row r="187" ht="36" customHeight="1">
      <c r="A187" s="47">
        <f>IF(ISNA(MATCH("№",'С закупкой'!$A$8:$Z$8,0)),"!",IF(ISNUMBER(INDEX('С закупкой'!$A:$Z,ROW()-ROW($A$8)+ROW('С закупкой'!$A$8),MATCH("№",'С закупкой'!$A$8:$Z$8,0))),INDEX('С закупкой'!$A:$Z,ROW()-ROW($A$8)+ROW('С закупкой'!$A$8),MATCH("№",'С закупкой'!$A$8:$Z$8,0)),""))</f>
        <v/>
      </c>
      <c r="B187" s="48">
        <f>IF(ISBLANK(INDEX('С закупкой'!$A:$Z,ROW()-ROW($A$8)+ROW('С закупкой'!$A$8),MATCH("Фото",'С закупкой'!$A$8:$Z$8,0))),"",INDEX('С закупкой'!$A:$Z,ROW()-ROW($A$8)+ROW('С закупкой'!$A$8),MATCH("Фото",'С закупкой'!$A$8:$Z$8,0)))</f>
        <v/>
      </c>
      <c r="C187" s="49">
        <f>IF(INDEX('С закупкой'!$A:$Z,ROW()-ROW($A$8)+ROW('С закупкой'!$A$8),MATCH("Наименование",'С закупкой'!$A$8:$Z$8,0))&lt;&gt;"",INDEX('С закупкой'!$A:$Z,ROW()-ROW($A$8)+ROW('С закупкой'!$A$8),MATCH("Наименование",'С закупкой'!$A$8:$Z$8,0)),IF(ISTEXT(INDEX('С закупкой'!$A:$Z,ROW()-ROW($A$8)+ROW('С закупкой'!$A$8),MATCH("№",'С закупкой'!$A$8:$Z$8,0))),INDEX('С закупкой'!$A:$Z,ROW()-ROW($A$8)+ROW('С закупкой'!$A$8),MATCH("№",'С закупкой'!$A$8:$Z$8,0)),""))</f>
        <v/>
      </c>
      <c r="D187" s="49">
        <f>IF(INDEX('С закупкой'!$A:$Z,ROW()-ROW($A$8)+ROW('С закупкой'!$A$8),MATCH("Бренд",'С закупкой'!$A$8:$Z$8,0))="","",INDEX('С закупкой'!$A:$Z,ROW()-ROW($A$8)+ROW('С закупкой'!$A$8),MATCH("Бренд",'С закупкой'!$A$8:$Z$8,0)))</f>
        <v/>
      </c>
      <c r="E187" s="50">
        <f>IF(INDEX('С закупкой'!$A:$Z,ROW()-ROW($A$8)+ROW('С закупкой'!$A$8),MATCH("Артикул",'С закупкой'!$A$8:$Z$8,0))="","",INDEX('С закупкой'!$A:$Z,ROW()-ROW($A$8)+ROW('С закупкой'!$A$8),MATCH("Артикул",'С закупкой'!$A$8:$Z$8,0)))</f>
        <v/>
      </c>
      <c r="F187" s="49">
        <f>IF(INDEX('С закупкой'!$A:$Z,ROW()-ROW($A$8)+ROW('С закупкой'!$A$8),MATCH("Комната",'С закупкой'!$A$8:$Z$8,0))="","",INDEX('С закупкой'!$A:$Z,ROW()-ROW($A$8)+ROW('С закупкой'!$A$8),MATCH("Комната",'С закупкой'!$A$8:$Z$8,0)))</f>
        <v/>
      </c>
      <c r="G187" s="51">
        <f>IF(INDEX('С закупкой'!$A:$Z,ROW()-ROW($A$8)+ROW('С закупкой'!$A$8),MATCH("Кол-во",'С закупкой'!$A$8:$Z$8,0))="","",INDEX('С закупкой'!$A:$Z,ROW()-ROW($A$8)+ROW('С закупкой'!$A$8),MATCH("Кол-во",'С закупкой'!$A$8:$Z$8,0)))</f>
        <v/>
      </c>
      <c r="H187" s="52">
        <f>IF(INDEX('С закупкой'!$A:$Z,ROW()-ROW($A$8)+ROW('С закупкой'!$A$8),MATCH("Ед.",'С закупкой'!$A$8:$Z$8,0))="","",INDEX('С закупкой'!$A:$Z,ROW()-ROW($A$8)+ROW('С закупкой'!$A$8),MATCH("Ед.",'С закупкой'!$A$8:$Z$8,0)))</f>
        <v/>
      </c>
      <c r="I187" s="53">
        <f>IF(INDEX('С закупкой'!$A:$Z,ROW()-ROW($A$8)+ROW('С закупкой'!$A$8),MATCH("Клиенту за ед.",'С закупкой'!$A$8:$Z$8,0))="","",INDEX('С закупкой'!$A:$Z,ROW()-ROW($A$8)+ROW('С закупкой'!$A$8),MATCH("Клиенту за ед.",'С закупкой'!$A$8:$Z$8,0)))</f>
        <v/>
      </c>
      <c r="J187" s="54">
        <f>IF(LEFT($C187,6)="Итого:",SUM(J$8:J186)-2*SUMIF($C$8:$C186,"Итого:*",J$8:J186),IF($C187="ИТОГО ПО ПРОЕКТУ",SUM(J$8:J186)-SUMIF($C$8:$C186,"Итого:*",J$8:J186),IF(INDEX('С закупкой'!$A:$Z,ROW()-ROW($A$8)+ROW('С закупкой'!$A$8),MATCH("Сумма клиенту",'С закупкой'!$A$8:$Z$8,0))="","",INDEX('С закупкой'!$A:$Z,ROW()-ROW($A$8)+ROW('С закупкой'!$A$8),MATCH("Сумма клиенту",'С закупкой'!$A$8:$Z$8,0)))))</f>
        <v/>
      </c>
      <c r="K187" s="50">
        <f>IF(INDEX('С закупкой'!$A:$Z,ROW()-ROW($A$8)+ROW('С закупкой'!$A$8),MATCH("Поставка",'С закупкой'!$A$8:$Z$8,0))="","",INDEX('С закупкой'!$A:$Z,ROW()-ROW($A$8)+ROW('С закупкой'!$A$8),MATCH("Поставка",'С закупкой'!$A$8:$Z$8,0)))</f>
        <v/>
      </c>
      <c r="L187" s="50">
        <f>IF(INDEX('С закупкой'!$A:$Z,ROW()-ROW($A$8)+ROW('С закупкой'!$A$8),MATCH("Примечание",'С закупкой'!$A$8:$Z$8,0))="","",INDEX('С закупкой'!$A:$Z,ROW()-ROW($A$8)+ROW('С закупкой'!$A$8),MATCH("Примечание",'С закупкой'!$A$8:$Z$8,0)))</f>
        <v/>
      </c>
    </row>
    <row r="188" ht="36" customHeight="1">
      <c r="A188" s="47">
        <f>IF(ISNA(MATCH("№",'С закупкой'!$A$8:$Z$8,0)),"!",IF(ISNUMBER(INDEX('С закупкой'!$A:$Z,ROW()-ROW($A$8)+ROW('С закупкой'!$A$8),MATCH("№",'С закупкой'!$A$8:$Z$8,0))),INDEX('С закупкой'!$A:$Z,ROW()-ROW($A$8)+ROW('С закупкой'!$A$8),MATCH("№",'С закупкой'!$A$8:$Z$8,0)),""))</f>
        <v/>
      </c>
      <c r="B188" s="48">
        <f>IF(ISBLANK(INDEX('С закупкой'!$A:$Z,ROW()-ROW($A$8)+ROW('С закупкой'!$A$8),MATCH("Фото",'С закупкой'!$A$8:$Z$8,0))),"",INDEX('С закупкой'!$A:$Z,ROW()-ROW($A$8)+ROW('С закупкой'!$A$8),MATCH("Фото",'С закупкой'!$A$8:$Z$8,0)))</f>
        <v/>
      </c>
      <c r="C188" s="49">
        <f>IF(INDEX('С закупкой'!$A:$Z,ROW()-ROW($A$8)+ROW('С закупкой'!$A$8),MATCH("Наименование",'С закупкой'!$A$8:$Z$8,0))&lt;&gt;"",INDEX('С закупкой'!$A:$Z,ROW()-ROW($A$8)+ROW('С закупкой'!$A$8),MATCH("Наименование",'С закупкой'!$A$8:$Z$8,0)),IF(ISTEXT(INDEX('С закупкой'!$A:$Z,ROW()-ROW($A$8)+ROW('С закупкой'!$A$8),MATCH("№",'С закупкой'!$A$8:$Z$8,0))),INDEX('С закупкой'!$A:$Z,ROW()-ROW($A$8)+ROW('С закупкой'!$A$8),MATCH("№",'С закупкой'!$A$8:$Z$8,0)),""))</f>
        <v/>
      </c>
      <c r="D188" s="49">
        <f>IF(INDEX('С закупкой'!$A:$Z,ROW()-ROW($A$8)+ROW('С закупкой'!$A$8),MATCH("Бренд",'С закупкой'!$A$8:$Z$8,0))="","",INDEX('С закупкой'!$A:$Z,ROW()-ROW($A$8)+ROW('С закупкой'!$A$8),MATCH("Бренд",'С закупкой'!$A$8:$Z$8,0)))</f>
        <v/>
      </c>
      <c r="E188" s="50">
        <f>IF(INDEX('С закупкой'!$A:$Z,ROW()-ROW($A$8)+ROW('С закупкой'!$A$8),MATCH("Артикул",'С закупкой'!$A$8:$Z$8,0))="","",INDEX('С закупкой'!$A:$Z,ROW()-ROW($A$8)+ROW('С закупкой'!$A$8),MATCH("Артикул",'С закупкой'!$A$8:$Z$8,0)))</f>
        <v/>
      </c>
      <c r="F188" s="49">
        <f>IF(INDEX('С закупкой'!$A:$Z,ROW()-ROW($A$8)+ROW('С закупкой'!$A$8),MATCH("Комната",'С закупкой'!$A$8:$Z$8,0))="","",INDEX('С закупкой'!$A:$Z,ROW()-ROW($A$8)+ROW('С закупкой'!$A$8),MATCH("Комната",'С закупкой'!$A$8:$Z$8,0)))</f>
        <v/>
      </c>
      <c r="G188" s="51">
        <f>IF(INDEX('С закупкой'!$A:$Z,ROW()-ROW($A$8)+ROW('С закупкой'!$A$8),MATCH("Кол-во",'С закупкой'!$A$8:$Z$8,0))="","",INDEX('С закупкой'!$A:$Z,ROW()-ROW($A$8)+ROW('С закупкой'!$A$8),MATCH("Кол-во",'С закупкой'!$A$8:$Z$8,0)))</f>
        <v/>
      </c>
      <c r="H188" s="52">
        <f>IF(INDEX('С закупкой'!$A:$Z,ROW()-ROW($A$8)+ROW('С закупкой'!$A$8),MATCH("Ед.",'С закупкой'!$A$8:$Z$8,0))="","",INDEX('С закупкой'!$A:$Z,ROW()-ROW($A$8)+ROW('С закупкой'!$A$8),MATCH("Ед.",'С закупкой'!$A$8:$Z$8,0)))</f>
        <v/>
      </c>
      <c r="I188" s="53">
        <f>IF(INDEX('С закупкой'!$A:$Z,ROW()-ROW($A$8)+ROW('С закупкой'!$A$8),MATCH("Клиенту за ед.",'С закупкой'!$A$8:$Z$8,0))="","",INDEX('С закупкой'!$A:$Z,ROW()-ROW($A$8)+ROW('С закупкой'!$A$8),MATCH("Клиенту за ед.",'С закупкой'!$A$8:$Z$8,0)))</f>
        <v/>
      </c>
      <c r="J188" s="54">
        <f>IF(LEFT($C188,6)="Итого:",SUM(J$8:J187)-2*SUMIF($C$8:$C187,"Итого:*",J$8:J187),IF($C188="ИТОГО ПО ПРОЕКТУ",SUM(J$8:J187)-SUMIF($C$8:$C187,"Итого:*",J$8:J187),IF(INDEX('С закупкой'!$A:$Z,ROW()-ROW($A$8)+ROW('С закупкой'!$A$8),MATCH("Сумма клиенту",'С закупкой'!$A$8:$Z$8,0))="","",INDEX('С закупкой'!$A:$Z,ROW()-ROW($A$8)+ROW('С закупкой'!$A$8),MATCH("Сумма клиенту",'С закупкой'!$A$8:$Z$8,0)))))</f>
        <v/>
      </c>
      <c r="K188" s="50">
        <f>IF(INDEX('С закупкой'!$A:$Z,ROW()-ROW($A$8)+ROW('С закупкой'!$A$8),MATCH("Поставка",'С закупкой'!$A$8:$Z$8,0))="","",INDEX('С закупкой'!$A:$Z,ROW()-ROW($A$8)+ROW('С закупкой'!$A$8),MATCH("Поставка",'С закупкой'!$A$8:$Z$8,0)))</f>
        <v/>
      </c>
      <c r="L188" s="50">
        <f>IF(INDEX('С закупкой'!$A:$Z,ROW()-ROW($A$8)+ROW('С закупкой'!$A$8),MATCH("Примечание",'С закупкой'!$A$8:$Z$8,0))="","",INDEX('С закупкой'!$A:$Z,ROW()-ROW($A$8)+ROW('С закупкой'!$A$8),MATCH("Примечание",'С закупкой'!$A$8:$Z$8,0)))</f>
        <v/>
      </c>
    </row>
    <row r="189" ht="36" customHeight="1">
      <c r="A189" s="47">
        <f>IF(ISNA(MATCH("№",'С закупкой'!$A$8:$Z$8,0)),"!",IF(ISNUMBER(INDEX('С закупкой'!$A:$Z,ROW()-ROW($A$8)+ROW('С закупкой'!$A$8),MATCH("№",'С закупкой'!$A$8:$Z$8,0))),INDEX('С закупкой'!$A:$Z,ROW()-ROW($A$8)+ROW('С закупкой'!$A$8),MATCH("№",'С закупкой'!$A$8:$Z$8,0)),""))</f>
        <v/>
      </c>
      <c r="B189" s="48">
        <f>IF(ISBLANK(INDEX('С закупкой'!$A:$Z,ROW()-ROW($A$8)+ROW('С закупкой'!$A$8),MATCH("Фото",'С закупкой'!$A$8:$Z$8,0))),"",INDEX('С закупкой'!$A:$Z,ROW()-ROW($A$8)+ROW('С закупкой'!$A$8),MATCH("Фото",'С закупкой'!$A$8:$Z$8,0)))</f>
        <v/>
      </c>
      <c r="C189" s="49">
        <f>IF(INDEX('С закупкой'!$A:$Z,ROW()-ROW($A$8)+ROW('С закупкой'!$A$8),MATCH("Наименование",'С закупкой'!$A$8:$Z$8,0))&lt;&gt;"",INDEX('С закупкой'!$A:$Z,ROW()-ROW($A$8)+ROW('С закупкой'!$A$8),MATCH("Наименование",'С закупкой'!$A$8:$Z$8,0)),IF(ISTEXT(INDEX('С закупкой'!$A:$Z,ROW()-ROW($A$8)+ROW('С закупкой'!$A$8),MATCH("№",'С закупкой'!$A$8:$Z$8,0))),INDEX('С закупкой'!$A:$Z,ROW()-ROW($A$8)+ROW('С закупкой'!$A$8),MATCH("№",'С закупкой'!$A$8:$Z$8,0)),""))</f>
        <v/>
      </c>
      <c r="D189" s="49">
        <f>IF(INDEX('С закупкой'!$A:$Z,ROW()-ROW($A$8)+ROW('С закупкой'!$A$8),MATCH("Бренд",'С закупкой'!$A$8:$Z$8,0))="","",INDEX('С закупкой'!$A:$Z,ROW()-ROW($A$8)+ROW('С закупкой'!$A$8),MATCH("Бренд",'С закупкой'!$A$8:$Z$8,0)))</f>
        <v/>
      </c>
      <c r="E189" s="50">
        <f>IF(INDEX('С закупкой'!$A:$Z,ROW()-ROW($A$8)+ROW('С закупкой'!$A$8),MATCH("Артикул",'С закупкой'!$A$8:$Z$8,0))="","",INDEX('С закупкой'!$A:$Z,ROW()-ROW($A$8)+ROW('С закупкой'!$A$8),MATCH("Артикул",'С закупкой'!$A$8:$Z$8,0)))</f>
        <v/>
      </c>
      <c r="F189" s="49">
        <f>IF(INDEX('С закупкой'!$A:$Z,ROW()-ROW($A$8)+ROW('С закупкой'!$A$8),MATCH("Комната",'С закупкой'!$A$8:$Z$8,0))="","",INDEX('С закупкой'!$A:$Z,ROW()-ROW($A$8)+ROW('С закупкой'!$A$8),MATCH("Комната",'С закупкой'!$A$8:$Z$8,0)))</f>
        <v/>
      </c>
      <c r="G189" s="51">
        <f>IF(INDEX('С закупкой'!$A:$Z,ROW()-ROW($A$8)+ROW('С закупкой'!$A$8),MATCH("Кол-во",'С закупкой'!$A$8:$Z$8,0))="","",INDEX('С закупкой'!$A:$Z,ROW()-ROW($A$8)+ROW('С закупкой'!$A$8),MATCH("Кол-во",'С закупкой'!$A$8:$Z$8,0)))</f>
        <v/>
      </c>
      <c r="H189" s="52">
        <f>IF(INDEX('С закупкой'!$A:$Z,ROW()-ROW($A$8)+ROW('С закупкой'!$A$8),MATCH("Ед.",'С закупкой'!$A$8:$Z$8,0))="","",INDEX('С закупкой'!$A:$Z,ROW()-ROW($A$8)+ROW('С закупкой'!$A$8),MATCH("Ед.",'С закупкой'!$A$8:$Z$8,0)))</f>
        <v/>
      </c>
      <c r="I189" s="53">
        <f>IF(INDEX('С закупкой'!$A:$Z,ROW()-ROW($A$8)+ROW('С закупкой'!$A$8),MATCH("Клиенту за ед.",'С закупкой'!$A$8:$Z$8,0))="","",INDEX('С закупкой'!$A:$Z,ROW()-ROW($A$8)+ROW('С закупкой'!$A$8),MATCH("Клиенту за ед.",'С закупкой'!$A$8:$Z$8,0)))</f>
        <v/>
      </c>
      <c r="J189" s="54">
        <f>IF(LEFT($C189,6)="Итого:",SUM(J$8:J188)-2*SUMIF($C$8:$C188,"Итого:*",J$8:J188),IF($C189="ИТОГО ПО ПРОЕКТУ",SUM(J$8:J188)-SUMIF($C$8:$C188,"Итого:*",J$8:J188),IF(INDEX('С закупкой'!$A:$Z,ROW()-ROW($A$8)+ROW('С закупкой'!$A$8),MATCH("Сумма клиенту",'С закупкой'!$A$8:$Z$8,0))="","",INDEX('С закупкой'!$A:$Z,ROW()-ROW($A$8)+ROW('С закупкой'!$A$8),MATCH("Сумма клиенту",'С закупкой'!$A$8:$Z$8,0)))))</f>
        <v/>
      </c>
      <c r="K189" s="50">
        <f>IF(INDEX('С закупкой'!$A:$Z,ROW()-ROW($A$8)+ROW('С закупкой'!$A$8),MATCH("Поставка",'С закупкой'!$A$8:$Z$8,0))="","",INDEX('С закупкой'!$A:$Z,ROW()-ROW($A$8)+ROW('С закупкой'!$A$8),MATCH("Поставка",'С закупкой'!$A$8:$Z$8,0)))</f>
        <v/>
      </c>
      <c r="L189" s="50">
        <f>IF(INDEX('С закупкой'!$A:$Z,ROW()-ROW($A$8)+ROW('С закупкой'!$A$8),MATCH("Примечание",'С закупкой'!$A$8:$Z$8,0))="","",INDEX('С закупкой'!$A:$Z,ROW()-ROW($A$8)+ROW('С закупкой'!$A$8),MATCH("Примечание",'С закупкой'!$A$8:$Z$8,0)))</f>
        <v/>
      </c>
    </row>
    <row r="190" ht="36" customHeight="1">
      <c r="A190" s="47">
        <f>IF(ISNA(MATCH("№",'С закупкой'!$A$8:$Z$8,0)),"!",IF(ISNUMBER(INDEX('С закупкой'!$A:$Z,ROW()-ROW($A$8)+ROW('С закупкой'!$A$8),MATCH("№",'С закупкой'!$A$8:$Z$8,0))),INDEX('С закупкой'!$A:$Z,ROW()-ROW($A$8)+ROW('С закупкой'!$A$8),MATCH("№",'С закупкой'!$A$8:$Z$8,0)),""))</f>
        <v/>
      </c>
      <c r="B190" s="48">
        <f>IF(ISBLANK(INDEX('С закупкой'!$A:$Z,ROW()-ROW($A$8)+ROW('С закупкой'!$A$8),MATCH("Фото",'С закупкой'!$A$8:$Z$8,0))),"",INDEX('С закупкой'!$A:$Z,ROW()-ROW($A$8)+ROW('С закупкой'!$A$8),MATCH("Фото",'С закупкой'!$A$8:$Z$8,0)))</f>
        <v/>
      </c>
      <c r="C190" s="49">
        <f>IF(INDEX('С закупкой'!$A:$Z,ROW()-ROW($A$8)+ROW('С закупкой'!$A$8),MATCH("Наименование",'С закупкой'!$A$8:$Z$8,0))&lt;&gt;"",INDEX('С закупкой'!$A:$Z,ROW()-ROW($A$8)+ROW('С закупкой'!$A$8),MATCH("Наименование",'С закупкой'!$A$8:$Z$8,0)),IF(ISTEXT(INDEX('С закупкой'!$A:$Z,ROW()-ROW($A$8)+ROW('С закупкой'!$A$8),MATCH("№",'С закупкой'!$A$8:$Z$8,0))),INDEX('С закупкой'!$A:$Z,ROW()-ROW($A$8)+ROW('С закупкой'!$A$8),MATCH("№",'С закупкой'!$A$8:$Z$8,0)),""))</f>
        <v/>
      </c>
      <c r="D190" s="49">
        <f>IF(INDEX('С закупкой'!$A:$Z,ROW()-ROW($A$8)+ROW('С закупкой'!$A$8),MATCH("Бренд",'С закупкой'!$A$8:$Z$8,0))="","",INDEX('С закупкой'!$A:$Z,ROW()-ROW($A$8)+ROW('С закупкой'!$A$8),MATCH("Бренд",'С закупкой'!$A$8:$Z$8,0)))</f>
        <v/>
      </c>
      <c r="E190" s="50">
        <f>IF(INDEX('С закупкой'!$A:$Z,ROW()-ROW($A$8)+ROW('С закупкой'!$A$8),MATCH("Артикул",'С закупкой'!$A$8:$Z$8,0))="","",INDEX('С закупкой'!$A:$Z,ROW()-ROW($A$8)+ROW('С закупкой'!$A$8),MATCH("Артикул",'С закупкой'!$A$8:$Z$8,0)))</f>
        <v/>
      </c>
      <c r="F190" s="49">
        <f>IF(INDEX('С закупкой'!$A:$Z,ROW()-ROW($A$8)+ROW('С закупкой'!$A$8),MATCH("Комната",'С закупкой'!$A$8:$Z$8,0))="","",INDEX('С закупкой'!$A:$Z,ROW()-ROW($A$8)+ROW('С закупкой'!$A$8),MATCH("Комната",'С закупкой'!$A$8:$Z$8,0)))</f>
        <v/>
      </c>
      <c r="G190" s="51">
        <f>IF(INDEX('С закупкой'!$A:$Z,ROW()-ROW($A$8)+ROW('С закупкой'!$A$8),MATCH("Кол-во",'С закупкой'!$A$8:$Z$8,0))="","",INDEX('С закупкой'!$A:$Z,ROW()-ROW($A$8)+ROW('С закупкой'!$A$8),MATCH("Кол-во",'С закупкой'!$A$8:$Z$8,0)))</f>
        <v/>
      </c>
      <c r="H190" s="52">
        <f>IF(INDEX('С закупкой'!$A:$Z,ROW()-ROW($A$8)+ROW('С закупкой'!$A$8),MATCH("Ед.",'С закупкой'!$A$8:$Z$8,0))="","",INDEX('С закупкой'!$A:$Z,ROW()-ROW($A$8)+ROW('С закупкой'!$A$8),MATCH("Ед.",'С закупкой'!$A$8:$Z$8,0)))</f>
        <v/>
      </c>
      <c r="I190" s="53">
        <f>IF(INDEX('С закупкой'!$A:$Z,ROW()-ROW($A$8)+ROW('С закупкой'!$A$8),MATCH("Клиенту за ед.",'С закупкой'!$A$8:$Z$8,0))="","",INDEX('С закупкой'!$A:$Z,ROW()-ROW($A$8)+ROW('С закупкой'!$A$8),MATCH("Клиенту за ед.",'С закупкой'!$A$8:$Z$8,0)))</f>
        <v/>
      </c>
      <c r="J190" s="54">
        <f>IF(LEFT($C190,6)="Итого:",SUM(J$8:J189)-2*SUMIF($C$8:$C189,"Итого:*",J$8:J189),IF($C190="ИТОГО ПО ПРОЕКТУ",SUM(J$8:J189)-SUMIF($C$8:$C189,"Итого:*",J$8:J189),IF(INDEX('С закупкой'!$A:$Z,ROW()-ROW($A$8)+ROW('С закупкой'!$A$8),MATCH("Сумма клиенту",'С закупкой'!$A$8:$Z$8,0))="","",INDEX('С закупкой'!$A:$Z,ROW()-ROW($A$8)+ROW('С закупкой'!$A$8),MATCH("Сумма клиенту",'С закупкой'!$A$8:$Z$8,0)))))</f>
        <v/>
      </c>
      <c r="K190" s="50">
        <f>IF(INDEX('С закупкой'!$A:$Z,ROW()-ROW($A$8)+ROW('С закупкой'!$A$8),MATCH("Поставка",'С закупкой'!$A$8:$Z$8,0))="","",INDEX('С закупкой'!$A:$Z,ROW()-ROW($A$8)+ROW('С закупкой'!$A$8),MATCH("Поставка",'С закупкой'!$A$8:$Z$8,0)))</f>
        <v/>
      </c>
      <c r="L190" s="50">
        <f>IF(INDEX('С закупкой'!$A:$Z,ROW()-ROW($A$8)+ROW('С закупкой'!$A$8),MATCH("Примечание",'С закупкой'!$A$8:$Z$8,0))="","",INDEX('С закупкой'!$A:$Z,ROW()-ROW($A$8)+ROW('С закупкой'!$A$8),MATCH("Примечание",'С закупкой'!$A$8:$Z$8,0)))</f>
        <v/>
      </c>
    </row>
    <row r="191" ht="36" customHeight="1">
      <c r="A191" s="47">
        <f>IF(ISNA(MATCH("№",'С закупкой'!$A$8:$Z$8,0)),"!",IF(ISNUMBER(INDEX('С закупкой'!$A:$Z,ROW()-ROW($A$8)+ROW('С закупкой'!$A$8),MATCH("№",'С закупкой'!$A$8:$Z$8,0))),INDEX('С закупкой'!$A:$Z,ROW()-ROW($A$8)+ROW('С закупкой'!$A$8),MATCH("№",'С закупкой'!$A$8:$Z$8,0)),""))</f>
        <v/>
      </c>
      <c r="B191" s="48">
        <f>IF(ISBLANK(INDEX('С закупкой'!$A:$Z,ROW()-ROW($A$8)+ROW('С закупкой'!$A$8),MATCH("Фото",'С закупкой'!$A$8:$Z$8,0))),"",INDEX('С закупкой'!$A:$Z,ROW()-ROW($A$8)+ROW('С закупкой'!$A$8),MATCH("Фото",'С закупкой'!$A$8:$Z$8,0)))</f>
        <v/>
      </c>
      <c r="C191" s="49">
        <f>IF(INDEX('С закупкой'!$A:$Z,ROW()-ROW($A$8)+ROW('С закупкой'!$A$8),MATCH("Наименование",'С закупкой'!$A$8:$Z$8,0))&lt;&gt;"",INDEX('С закупкой'!$A:$Z,ROW()-ROW($A$8)+ROW('С закупкой'!$A$8),MATCH("Наименование",'С закупкой'!$A$8:$Z$8,0)),IF(ISTEXT(INDEX('С закупкой'!$A:$Z,ROW()-ROW($A$8)+ROW('С закупкой'!$A$8),MATCH("№",'С закупкой'!$A$8:$Z$8,0))),INDEX('С закупкой'!$A:$Z,ROW()-ROW($A$8)+ROW('С закупкой'!$A$8),MATCH("№",'С закупкой'!$A$8:$Z$8,0)),""))</f>
        <v/>
      </c>
      <c r="D191" s="49">
        <f>IF(INDEX('С закупкой'!$A:$Z,ROW()-ROW($A$8)+ROW('С закупкой'!$A$8),MATCH("Бренд",'С закупкой'!$A$8:$Z$8,0))="","",INDEX('С закупкой'!$A:$Z,ROW()-ROW($A$8)+ROW('С закупкой'!$A$8),MATCH("Бренд",'С закупкой'!$A$8:$Z$8,0)))</f>
        <v/>
      </c>
      <c r="E191" s="50">
        <f>IF(INDEX('С закупкой'!$A:$Z,ROW()-ROW($A$8)+ROW('С закупкой'!$A$8),MATCH("Артикул",'С закупкой'!$A$8:$Z$8,0))="","",INDEX('С закупкой'!$A:$Z,ROW()-ROW($A$8)+ROW('С закупкой'!$A$8),MATCH("Артикул",'С закупкой'!$A$8:$Z$8,0)))</f>
        <v/>
      </c>
      <c r="F191" s="49">
        <f>IF(INDEX('С закупкой'!$A:$Z,ROW()-ROW($A$8)+ROW('С закупкой'!$A$8),MATCH("Комната",'С закупкой'!$A$8:$Z$8,0))="","",INDEX('С закупкой'!$A:$Z,ROW()-ROW($A$8)+ROW('С закупкой'!$A$8),MATCH("Комната",'С закупкой'!$A$8:$Z$8,0)))</f>
        <v/>
      </c>
      <c r="G191" s="51">
        <f>IF(INDEX('С закупкой'!$A:$Z,ROW()-ROW($A$8)+ROW('С закупкой'!$A$8),MATCH("Кол-во",'С закупкой'!$A$8:$Z$8,0))="","",INDEX('С закупкой'!$A:$Z,ROW()-ROW($A$8)+ROW('С закупкой'!$A$8),MATCH("Кол-во",'С закупкой'!$A$8:$Z$8,0)))</f>
        <v/>
      </c>
      <c r="H191" s="52">
        <f>IF(INDEX('С закупкой'!$A:$Z,ROW()-ROW($A$8)+ROW('С закупкой'!$A$8),MATCH("Ед.",'С закупкой'!$A$8:$Z$8,0))="","",INDEX('С закупкой'!$A:$Z,ROW()-ROW($A$8)+ROW('С закупкой'!$A$8),MATCH("Ед.",'С закупкой'!$A$8:$Z$8,0)))</f>
        <v/>
      </c>
      <c r="I191" s="53">
        <f>IF(INDEX('С закупкой'!$A:$Z,ROW()-ROW($A$8)+ROW('С закупкой'!$A$8),MATCH("Клиенту за ед.",'С закупкой'!$A$8:$Z$8,0))="","",INDEX('С закупкой'!$A:$Z,ROW()-ROW($A$8)+ROW('С закупкой'!$A$8),MATCH("Клиенту за ед.",'С закупкой'!$A$8:$Z$8,0)))</f>
        <v/>
      </c>
      <c r="J191" s="54">
        <f>IF(LEFT($C191,6)="Итого:",SUM(J$8:J190)-2*SUMIF($C$8:$C190,"Итого:*",J$8:J190),IF($C191="ИТОГО ПО ПРОЕКТУ",SUM(J$8:J190)-SUMIF($C$8:$C190,"Итого:*",J$8:J190),IF(INDEX('С закупкой'!$A:$Z,ROW()-ROW($A$8)+ROW('С закупкой'!$A$8),MATCH("Сумма клиенту",'С закупкой'!$A$8:$Z$8,0))="","",INDEX('С закупкой'!$A:$Z,ROW()-ROW($A$8)+ROW('С закупкой'!$A$8),MATCH("Сумма клиенту",'С закупкой'!$A$8:$Z$8,0)))))</f>
        <v/>
      </c>
      <c r="K191" s="50">
        <f>IF(INDEX('С закупкой'!$A:$Z,ROW()-ROW($A$8)+ROW('С закупкой'!$A$8),MATCH("Поставка",'С закупкой'!$A$8:$Z$8,0))="","",INDEX('С закупкой'!$A:$Z,ROW()-ROW($A$8)+ROW('С закупкой'!$A$8),MATCH("Поставка",'С закупкой'!$A$8:$Z$8,0)))</f>
        <v/>
      </c>
      <c r="L191" s="50">
        <f>IF(INDEX('С закупкой'!$A:$Z,ROW()-ROW($A$8)+ROW('С закупкой'!$A$8),MATCH("Примечание",'С закупкой'!$A$8:$Z$8,0))="","",INDEX('С закупкой'!$A:$Z,ROW()-ROW($A$8)+ROW('С закупкой'!$A$8),MATCH("Примечание",'С закупкой'!$A$8:$Z$8,0)))</f>
        <v/>
      </c>
    </row>
    <row r="192" ht="36" customHeight="1">
      <c r="A192" s="47">
        <f>IF(ISNA(MATCH("№",'С закупкой'!$A$8:$Z$8,0)),"!",IF(ISNUMBER(INDEX('С закупкой'!$A:$Z,ROW()-ROW($A$8)+ROW('С закупкой'!$A$8),MATCH("№",'С закупкой'!$A$8:$Z$8,0))),INDEX('С закупкой'!$A:$Z,ROW()-ROW($A$8)+ROW('С закупкой'!$A$8),MATCH("№",'С закупкой'!$A$8:$Z$8,0)),""))</f>
        <v/>
      </c>
      <c r="B192" s="48">
        <f>IF(ISBLANK(INDEX('С закупкой'!$A:$Z,ROW()-ROW($A$8)+ROW('С закупкой'!$A$8),MATCH("Фото",'С закупкой'!$A$8:$Z$8,0))),"",INDEX('С закупкой'!$A:$Z,ROW()-ROW($A$8)+ROW('С закупкой'!$A$8),MATCH("Фото",'С закупкой'!$A$8:$Z$8,0)))</f>
        <v/>
      </c>
      <c r="C192" s="49">
        <f>IF(INDEX('С закупкой'!$A:$Z,ROW()-ROW($A$8)+ROW('С закупкой'!$A$8),MATCH("Наименование",'С закупкой'!$A$8:$Z$8,0))&lt;&gt;"",INDEX('С закупкой'!$A:$Z,ROW()-ROW($A$8)+ROW('С закупкой'!$A$8),MATCH("Наименование",'С закупкой'!$A$8:$Z$8,0)),IF(ISTEXT(INDEX('С закупкой'!$A:$Z,ROW()-ROW($A$8)+ROW('С закупкой'!$A$8),MATCH("№",'С закупкой'!$A$8:$Z$8,0))),INDEX('С закупкой'!$A:$Z,ROW()-ROW($A$8)+ROW('С закупкой'!$A$8),MATCH("№",'С закупкой'!$A$8:$Z$8,0)),""))</f>
        <v/>
      </c>
      <c r="D192" s="49">
        <f>IF(INDEX('С закупкой'!$A:$Z,ROW()-ROW($A$8)+ROW('С закупкой'!$A$8),MATCH("Бренд",'С закупкой'!$A$8:$Z$8,0))="","",INDEX('С закупкой'!$A:$Z,ROW()-ROW($A$8)+ROW('С закупкой'!$A$8),MATCH("Бренд",'С закупкой'!$A$8:$Z$8,0)))</f>
        <v/>
      </c>
      <c r="E192" s="50">
        <f>IF(INDEX('С закупкой'!$A:$Z,ROW()-ROW($A$8)+ROW('С закупкой'!$A$8),MATCH("Артикул",'С закупкой'!$A$8:$Z$8,0))="","",INDEX('С закупкой'!$A:$Z,ROW()-ROW($A$8)+ROW('С закупкой'!$A$8),MATCH("Артикул",'С закупкой'!$A$8:$Z$8,0)))</f>
        <v/>
      </c>
      <c r="F192" s="49">
        <f>IF(INDEX('С закупкой'!$A:$Z,ROW()-ROW($A$8)+ROW('С закупкой'!$A$8),MATCH("Комната",'С закупкой'!$A$8:$Z$8,0))="","",INDEX('С закупкой'!$A:$Z,ROW()-ROW($A$8)+ROW('С закупкой'!$A$8),MATCH("Комната",'С закупкой'!$A$8:$Z$8,0)))</f>
        <v/>
      </c>
      <c r="G192" s="51">
        <f>IF(INDEX('С закупкой'!$A:$Z,ROW()-ROW($A$8)+ROW('С закупкой'!$A$8),MATCH("Кол-во",'С закупкой'!$A$8:$Z$8,0))="","",INDEX('С закупкой'!$A:$Z,ROW()-ROW($A$8)+ROW('С закупкой'!$A$8),MATCH("Кол-во",'С закупкой'!$A$8:$Z$8,0)))</f>
        <v/>
      </c>
      <c r="H192" s="52">
        <f>IF(INDEX('С закупкой'!$A:$Z,ROW()-ROW($A$8)+ROW('С закупкой'!$A$8),MATCH("Ед.",'С закупкой'!$A$8:$Z$8,0))="","",INDEX('С закупкой'!$A:$Z,ROW()-ROW($A$8)+ROW('С закупкой'!$A$8),MATCH("Ед.",'С закупкой'!$A$8:$Z$8,0)))</f>
        <v/>
      </c>
      <c r="I192" s="53">
        <f>IF(INDEX('С закупкой'!$A:$Z,ROW()-ROW($A$8)+ROW('С закупкой'!$A$8),MATCH("Клиенту за ед.",'С закупкой'!$A$8:$Z$8,0))="","",INDEX('С закупкой'!$A:$Z,ROW()-ROW($A$8)+ROW('С закупкой'!$A$8),MATCH("Клиенту за ед.",'С закупкой'!$A$8:$Z$8,0)))</f>
        <v/>
      </c>
      <c r="J192" s="54">
        <f>IF(LEFT($C192,6)="Итого:",SUM(J$8:J191)-2*SUMIF($C$8:$C191,"Итого:*",J$8:J191),IF($C192="ИТОГО ПО ПРОЕКТУ",SUM(J$8:J191)-SUMIF($C$8:$C191,"Итого:*",J$8:J191),IF(INDEX('С закупкой'!$A:$Z,ROW()-ROW($A$8)+ROW('С закупкой'!$A$8),MATCH("Сумма клиенту",'С закупкой'!$A$8:$Z$8,0))="","",INDEX('С закупкой'!$A:$Z,ROW()-ROW($A$8)+ROW('С закупкой'!$A$8),MATCH("Сумма клиенту",'С закупкой'!$A$8:$Z$8,0)))))</f>
        <v/>
      </c>
      <c r="K192" s="50">
        <f>IF(INDEX('С закупкой'!$A:$Z,ROW()-ROW($A$8)+ROW('С закупкой'!$A$8),MATCH("Поставка",'С закупкой'!$A$8:$Z$8,0))="","",INDEX('С закупкой'!$A:$Z,ROW()-ROW($A$8)+ROW('С закупкой'!$A$8),MATCH("Поставка",'С закупкой'!$A$8:$Z$8,0)))</f>
        <v/>
      </c>
      <c r="L192" s="50">
        <f>IF(INDEX('С закупкой'!$A:$Z,ROW()-ROW($A$8)+ROW('С закупкой'!$A$8),MATCH("Примечание",'С закупкой'!$A$8:$Z$8,0))="","",INDEX('С закупкой'!$A:$Z,ROW()-ROW($A$8)+ROW('С закупкой'!$A$8),MATCH("Примечание",'С закупкой'!$A$8:$Z$8,0)))</f>
        <v/>
      </c>
    </row>
    <row r="193" ht="36" customHeight="1">
      <c r="A193" s="47">
        <f>IF(ISNA(MATCH("№",'С закупкой'!$A$8:$Z$8,0)),"!",IF(ISNUMBER(INDEX('С закупкой'!$A:$Z,ROW()-ROW($A$8)+ROW('С закупкой'!$A$8),MATCH("№",'С закупкой'!$A$8:$Z$8,0))),INDEX('С закупкой'!$A:$Z,ROW()-ROW($A$8)+ROW('С закупкой'!$A$8),MATCH("№",'С закупкой'!$A$8:$Z$8,0)),""))</f>
        <v/>
      </c>
      <c r="B193" s="48">
        <f>IF(ISBLANK(INDEX('С закупкой'!$A:$Z,ROW()-ROW($A$8)+ROW('С закупкой'!$A$8),MATCH("Фото",'С закупкой'!$A$8:$Z$8,0))),"",INDEX('С закупкой'!$A:$Z,ROW()-ROW($A$8)+ROW('С закупкой'!$A$8),MATCH("Фото",'С закупкой'!$A$8:$Z$8,0)))</f>
        <v/>
      </c>
      <c r="C193" s="49">
        <f>IF(INDEX('С закупкой'!$A:$Z,ROW()-ROW($A$8)+ROW('С закупкой'!$A$8),MATCH("Наименование",'С закупкой'!$A$8:$Z$8,0))&lt;&gt;"",INDEX('С закупкой'!$A:$Z,ROW()-ROW($A$8)+ROW('С закупкой'!$A$8),MATCH("Наименование",'С закупкой'!$A$8:$Z$8,0)),IF(ISTEXT(INDEX('С закупкой'!$A:$Z,ROW()-ROW($A$8)+ROW('С закупкой'!$A$8),MATCH("№",'С закупкой'!$A$8:$Z$8,0))),INDEX('С закупкой'!$A:$Z,ROW()-ROW($A$8)+ROW('С закупкой'!$A$8),MATCH("№",'С закупкой'!$A$8:$Z$8,0)),""))</f>
        <v/>
      </c>
      <c r="D193" s="49">
        <f>IF(INDEX('С закупкой'!$A:$Z,ROW()-ROW($A$8)+ROW('С закупкой'!$A$8),MATCH("Бренд",'С закупкой'!$A$8:$Z$8,0))="","",INDEX('С закупкой'!$A:$Z,ROW()-ROW($A$8)+ROW('С закупкой'!$A$8),MATCH("Бренд",'С закупкой'!$A$8:$Z$8,0)))</f>
        <v/>
      </c>
      <c r="E193" s="50">
        <f>IF(INDEX('С закупкой'!$A:$Z,ROW()-ROW($A$8)+ROW('С закупкой'!$A$8),MATCH("Артикул",'С закупкой'!$A$8:$Z$8,0))="","",INDEX('С закупкой'!$A:$Z,ROW()-ROW($A$8)+ROW('С закупкой'!$A$8),MATCH("Артикул",'С закупкой'!$A$8:$Z$8,0)))</f>
        <v/>
      </c>
      <c r="F193" s="49">
        <f>IF(INDEX('С закупкой'!$A:$Z,ROW()-ROW($A$8)+ROW('С закупкой'!$A$8),MATCH("Комната",'С закупкой'!$A$8:$Z$8,0))="","",INDEX('С закупкой'!$A:$Z,ROW()-ROW($A$8)+ROW('С закупкой'!$A$8),MATCH("Комната",'С закупкой'!$A$8:$Z$8,0)))</f>
        <v/>
      </c>
      <c r="G193" s="51">
        <f>IF(INDEX('С закупкой'!$A:$Z,ROW()-ROW($A$8)+ROW('С закупкой'!$A$8),MATCH("Кол-во",'С закупкой'!$A$8:$Z$8,0))="","",INDEX('С закупкой'!$A:$Z,ROW()-ROW($A$8)+ROW('С закупкой'!$A$8),MATCH("Кол-во",'С закупкой'!$A$8:$Z$8,0)))</f>
        <v/>
      </c>
      <c r="H193" s="52">
        <f>IF(INDEX('С закупкой'!$A:$Z,ROW()-ROW($A$8)+ROW('С закупкой'!$A$8),MATCH("Ед.",'С закупкой'!$A$8:$Z$8,0))="","",INDEX('С закупкой'!$A:$Z,ROW()-ROW($A$8)+ROW('С закупкой'!$A$8),MATCH("Ед.",'С закупкой'!$A$8:$Z$8,0)))</f>
        <v/>
      </c>
      <c r="I193" s="53">
        <f>IF(INDEX('С закупкой'!$A:$Z,ROW()-ROW($A$8)+ROW('С закупкой'!$A$8),MATCH("Клиенту за ед.",'С закупкой'!$A$8:$Z$8,0))="","",INDEX('С закупкой'!$A:$Z,ROW()-ROW($A$8)+ROW('С закупкой'!$A$8),MATCH("Клиенту за ед.",'С закупкой'!$A$8:$Z$8,0)))</f>
        <v/>
      </c>
      <c r="J193" s="54">
        <f>IF(LEFT($C193,6)="Итого:",SUM(J$8:J192)-2*SUMIF($C$8:$C192,"Итого:*",J$8:J192),IF($C193="ИТОГО ПО ПРОЕКТУ",SUM(J$8:J192)-SUMIF($C$8:$C192,"Итого:*",J$8:J192),IF(INDEX('С закупкой'!$A:$Z,ROW()-ROW($A$8)+ROW('С закупкой'!$A$8),MATCH("Сумма клиенту",'С закупкой'!$A$8:$Z$8,0))="","",INDEX('С закупкой'!$A:$Z,ROW()-ROW($A$8)+ROW('С закупкой'!$A$8),MATCH("Сумма клиенту",'С закупкой'!$A$8:$Z$8,0)))))</f>
        <v/>
      </c>
      <c r="K193" s="50">
        <f>IF(INDEX('С закупкой'!$A:$Z,ROW()-ROW($A$8)+ROW('С закупкой'!$A$8),MATCH("Поставка",'С закупкой'!$A$8:$Z$8,0))="","",INDEX('С закупкой'!$A:$Z,ROW()-ROW($A$8)+ROW('С закупкой'!$A$8),MATCH("Поставка",'С закупкой'!$A$8:$Z$8,0)))</f>
        <v/>
      </c>
      <c r="L193" s="50">
        <f>IF(INDEX('С закупкой'!$A:$Z,ROW()-ROW($A$8)+ROW('С закупкой'!$A$8),MATCH("Примечание",'С закупкой'!$A$8:$Z$8,0))="","",INDEX('С закупкой'!$A:$Z,ROW()-ROW($A$8)+ROW('С закупкой'!$A$8),MATCH("Примечание",'С закупкой'!$A$8:$Z$8,0)))</f>
        <v/>
      </c>
    </row>
    <row r="194" ht="36" customHeight="1">
      <c r="A194" s="47">
        <f>IF(ISNA(MATCH("№",'С закупкой'!$A$8:$Z$8,0)),"!",IF(ISNUMBER(INDEX('С закупкой'!$A:$Z,ROW()-ROW($A$8)+ROW('С закупкой'!$A$8),MATCH("№",'С закупкой'!$A$8:$Z$8,0))),INDEX('С закупкой'!$A:$Z,ROW()-ROW($A$8)+ROW('С закупкой'!$A$8),MATCH("№",'С закупкой'!$A$8:$Z$8,0)),""))</f>
        <v/>
      </c>
      <c r="B194" s="48">
        <f>IF(ISBLANK(INDEX('С закупкой'!$A:$Z,ROW()-ROW($A$8)+ROW('С закупкой'!$A$8),MATCH("Фото",'С закупкой'!$A$8:$Z$8,0))),"",INDEX('С закупкой'!$A:$Z,ROW()-ROW($A$8)+ROW('С закупкой'!$A$8),MATCH("Фото",'С закупкой'!$A$8:$Z$8,0)))</f>
        <v/>
      </c>
      <c r="C194" s="49">
        <f>IF(INDEX('С закупкой'!$A:$Z,ROW()-ROW($A$8)+ROW('С закупкой'!$A$8),MATCH("Наименование",'С закупкой'!$A$8:$Z$8,0))&lt;&gt;"",INDEX('С закупкой'!$A:$Z,ROW()-ROW($A$8)+ROW('С закупкой'!$A$8),MATCH("Наименование",'С закупкой'!$A$8:$Z$8,0)),IF(ISTEXT(INDEX('С закупкой'!$A:$Z,ROW()-ROW($A$8)+ROW('С закупкой'!$A$8),MATCH("№",'С закупкой'!$A$8:$Z$8,0))),INDEX('С закупкой'!$A:$Z,ROW()-ROW($A$8)+ROW('С закупкой'!$A$8),MATCH("№",'С закупкой'!$A$8:$Z$8,0)),""))</f>
        <v/>
      </c>
      <c r="D194" s="49">
        <f>IF(INDEX('С закупкой'!$A:$Z,ROW()-ROW($A$8)+ROW('С закупкой'!$A$8),MATCH("Бренд",'С закупкой'!$A$8:$Z$8,0))="","",INDEX('С закупкой'!$A:$Z,ROW()-ROW($A$8)+ROW('С закупкой'!$A$8),MATCH("Бренд",'С закупкой'!$A$8:$Z$8,0)))</f>
        <v/>
      </c>
      <c r="E194" s="50">
        <f>IF(INDEX('С закупкой'!$A:$Z,ROW()-ROW($A$8)+ROW('С закупкой'!$A$8),MATCH("Артикул",'С закупкой'!$A$8:$Z$8,0))="","",INDEX('С закупкой'!$A:$Z,ROW()-ROW($A$8)+ROW('С закупкой'!$A$8),MATCH("Артикул",'С закупкой'!$A$8:$Z$8,0)))</f>
        <v/>
      </c>
      <c r="F194" s="49">
        <f>IF(INDEX('С закупкой'!$A:$Z,ROW()-ROW($A$8)+ROW('С закупкой'!$A$8),MATCH("Комната",'С закупкой'!$A$8:$Z$8,0))="","",INDEX('С закупкой'!$A:$Z,ROW()-ROW($A$8)+ROW('С закупкой'!$A$8),MATCH("Комната",'С закупкой'!$A$8:$Z$8,0)))</f>
        <v/>
      </c>
      <c r="G194" s="51">
        <f>IF(INDEX('С закупкой'!$A:$Z,ROW()-ROW($A$8)+ROW('С закупкой'!$A$8),MATCH("Кол-во",'С закупкой'!$A$8:$Z$8,0))="","",INDEX('С закупкой'!$A:$Z,ROW()-ROW($A$8)+ROW('С закупкой'!$A$8),MATCH("Кол-во",'С закупкой'!$A$8:$Z$8,0)))</f>
        <v/>
      </c>
      <c r="H194" s="52">
        <f>IF(INDEX('С закупкой'!$A:$Z,ROW()-ROW($A$8)+ROW('С закупкой'!$A$8),MATCH("Ед.",'С закупкой'!$A$8:$Z$8,0))="","",INDEX('С закупкой'!$A:$Z,ROW()-ROW($A$8)+ROW('С закупкой'!$A$8),MATCH("Ед.",'С закупкой'!$A$8:$Z$8,0)))</f>
        <v/>
      </c>
      <c r="I194" s="53">
        <f>IF(INDEX('С закупкой'!$A:$Z,ROW()-ROW($A$8)+ROW('С закупкой'!$A$8),MATCH("Клиенту за ед.",'С закупкой'!$A$8:$Z$8,0))="","",INDEX('С закупкой'!$A:$Z,ROW()-ROW($A$8)+ROW('С закупкой'!$A$8),MATCH("Клиенту за ед.",'С закупкой'!$A$8:$Z$8,0)))</f>
        <v/>
      </c>
      <c r="J194" s="54">
        <f>IF(LEFT($C194,6)="Итого:",SUM(J$8:J193)-2*SUMIF($C$8:$C193,"Итого:*",J$8:J193),IF($C194="ИТОГО ПО ПРОЕКТУ",SUM(J$8:J193)-SUMIF($C$8:$C193,"Итого:*",J$8:J193),IF(INDEX('С закупкой'!$A:$Z,ROW()-ROW($A$8)+ROW('С закупкой'!$A$8),MATCH("Сумма клиенту",'С закупкой'!$A$8:$Z$8,0))="","",INDEX('С закупкой'!$A:$Z,ROW()-ROW($A$8)+ROW('С закупкой'!$A$8),MATCH("Сумма клиенту",'С закупкой'!$A$8:$Z$8,0)))))</f>
        <v/>
      </c>
      <c r="K194" s="50">
        <f>IF(INDEX('С закупкой'!$A:$Z,ROW()-ROW($A$8)+ROW('С закупкой'!$A$8),MATCH("Поставка",'С закупкой'!$A$8:$Z$8,0))="","",INDEX('С закупкой'!$A:$Z,ROW()-ROW($A$8)+ROW('С закупкой'!$A$8),MATCH("Поставка",'С закупкой'!$A$8:$Z$8,0)))</f>
        <v/>
      </c>
      <c r="L194" s="50">
        <f>IF(INDEX('С закупкой'!$A:$Z,ROW()-ROW($A$8)+ROW('С закупкой'!$A$8),MATCH("Примечание",'С закупкой'!$A$8:$Z$8,0))="","",INDEX('С закупкой'!$A:$Z,ROW()-ROW($A$8)+ROW('С закупкой'!$A$8),MATCH("Примечание",'С закупкой'!$A$8:$Z$8,0)))</f>
        <v/>
      </c>
    </row>
    <row r="195" ht="36" customHeight="1">
      <c r="A195" s="47">
        <f>IF(ISNA(MATCH("№",'С закупкой'!$A$8:$Z$8,0)),"!",IF(ISNUMBER(INDEX('С закупкой'!$A:$Z,ROW()-ROW($A$8)+ROW('С закупкой'!$A$8),MATCH("№",'С закупкой'!$A$8:$Z$8,0))),INDEX('С закупкой'!$A:$Z,ROW()-ROW($A$8)+ROW('С закупкой'!$A$8),MATCH("№",'С закупкой'!$A$8:$Z$8,0)),""))</f>
        <v/>
      </c>
      <c r="B195" s="48">
        <f>IF(ISBLANK(INDEX('С закупкой'!$A:$Z,ROW()-ROW($A$8)+ROW('С закупкой'!$A$8),MATCH("Фото",'С закупкой'!$A$8:$Z$8,0))),"",INDEX('С закупкой'!$A:$Z,ROW()-ROW($A$8)+ROW('С закупкой'!$A$8),MATCH("Фото",'С закупкой'!$A$8:$Z$8,0)))</f>
        <v/>
      </c>
      <c r="C195" s="49">
        <f>IF(INDEX('С закупкой'!$A:$Z,ROW()-ROW($A$8)+ROW('С закупкой'!$A$8),MATCH("Наименование",'С закупкой'!$A$8:$Z$8,0))&lt;&gt;"",INDEX('С закупкой'!$A:$Z,ROW()-ROW($A$8)+ROW('С закупкой'!$A$8),MATCH("Наименование",'С закупкой'!$A$8:$Z$8,0)),IF(ISTEXT(INDEX('С закупкой'!$A:$Z,ROW()-ROW($A$8)+ROW('С закупкой'!$A$8),MATCH("№",'С закупкой'!$A$8:$Z$8,0))),INDEX('С закупкой'!$A:$Z,ROW()-ROW($A$8)+ROW('С закупкой'!$A$8),MATCH("№",'С закупкой'!$A$8:$Z$8,0)),""))</f>
        <v/>
      </c>
      <c r="D195" s="49">
        <f>IF(INDEX('С закупкой'!$A:$Z,ROW()-ROW($A$8)+ROW('С закупкой'!$A$8),MATCH("Бренд",'С закупкой'!$A$8:$Z$8,0))="","",INDEX('С закупкой'!$A:$Z,ROW()-ROW($A$8)+ROW('С закупкой'!$A$8),MATCH("Бренд",'С закупкой'!$A$8:$Z$8,0)))</f>
        <v/>
      </c>
      <c r="E195" s="50">
        <f>IF(INDEX('С закупкой'!$A:$Z,ROW()-ROW($A$8)+ROW('С закупкой'!$A$8),MATCH("Артикул",'С закупкой'!$A$8:$Z$8,0))="","",INDEX('С закупкой'!$A:$Z,ROW()-ROW($A$8)+ROW('С закупкой'!$A$8),MATCH("Артикул",'С закупкой'!$A$8:$Z$8,0)))</f>
        <v/>
      </c>
      <c r="F195" s="49">
        <f>IF(INDEX('С закупкой'!$A:$Z,ROW()-ROW($A$8)+ROW('С закупкой'!$A$8),MATCH("Комната",'С закупкой'!$A$8:$Z$8,0))="","",INDEX('С закупкой'!$A:$Z,ROW()-ROW($A$8)+ROW('С закупкой'!$A$8),MATCH("Комната",'С закупкой'!$A$8:$Z$8,0)))</f>
        <v/>
      </c>
      <c r="G195" s="51">
        <f>IF(INDEX('С закупкой'!$A:$Z,ROW()-ROW($A$8)+ROW('С закупкой'!$A$8),MATCH("Кол-во",'С закупкой'!$A$8:$Z$8,0))="","",INDEX('С закупкой'!$A:$Z,ROW()-ROW($A$8)+ROW('С закупкой'!$A$8),MATCH("Кол-во",'С закупкой'!$A$8:$Z$8,0)))</f>
        <v/>
      </c>
      <c r="H195" s="52">
        <f>IF(INDEX('С закупкой'!$A:$Z,ROW()-ROW($A$8)+ROW('С закупкой'!$A$8),MATCH("Ед.",'С закупкой'!$A$8:$Z$8,0))="","",INDEX('С закупкой'!$A:$Z,ROW()-ROW($A$8)+ROW('С закупкой'!$A$8),MATCH("Ед.",'С закупкой'!$A$8:$Z$8,0)))</f>
        <v/>
      </c>
      <c r="I195" s="53">
        <f>IF(INDEX('С закупкой'!$A:$Z,ROW()-ROW($A$8)+ROW('С закупкой'!$A$8),MATCH("Клиенту за ед.",'С закупкой'!$A$8:$Z$8,0))="","",INDEX('С закупкой'!$A:$Z,ROW()-ROW($A$8)+ROW('С закупкой'!$A$8),MATCH("Клиенту за ед.",'С закупкой'!$A$8:$Z$8,0)))</f>
        <v/>
      </c>
      <c r="J195" s="54">
        <f>IF(LEFT($C195,6)="Итого:",SUM(J$8:J194)-2*SUMIF($C$8:$C194,"Итого:*",J$8:J194),IF($C195="ИТОГО ПО ПРОЕКТУ",SUM(J$8:J194)-SUMIF($C$8:$C194,"Итого:*",J$8:J194),IF(INDEX('С закупкой'!$A:$Z,ROW()-ROW($A$8)+ROW('С закупкой'!$A$8),MATCH("Сумма клиенту",'С закупкой'!$A$8:$Z$8,0))="","",INDEX('С закупкой'!$A:$Z,ROW()-ROW($A$8)+ROW('С закупкой'!$A$8),MATCH("Сумма клиенту",'С закупкой'!$A$8:$Z$8,0)))))</f>
        <v/>
      </c>
      <c r="K195" s="50">
        <f>IF(INDEX('С закупкой'!$A:$Z,ROW()-ROW($A$8)+ROW('С закупкой'!$A$8),MATCH("Поставка",'С закупкой'!$A$8:$Z$8,0))="","",INDEX('С закупкой'!$A:$Z,ROW()-ROW($A$8)+ROW('С закупкой'!$A$8),MATCH("Поставка",'С закупкой'!$A$8:$Z$8,0)))</f>
        <v/>
      </c>
      <c r="L195" s="50">
        <f>IF(INDEX('С закупкой'!$A:$Z,ROW()-ROW($A$8)+ROW('С закупкой'!$A$8),MATCH("Примечание",'С закупкой'!$A$8:$Z$8,0))="","",INDEX('С закупкой'!$A:$Z,ROW()-ROW($A$8)+ROW('С закупкой'!$A$8),MATCH("Примечание",'С закупкой'!$A$8:$Z$8,0)))</f>
        <v/>
      </c>
    </row>
    <row r="196" ht="36" customHeight="1">
      <c r="A196" s="47">
        <f>IF(ISNA(MATCH("№",'С закупкой'!$A$8:$Z$8,0)),"!",IF(ISNUMBER(INDEX('С закупкой'!$A:$Z,ROW()-ROW($A$8)+ROW('С закупкой'!$A$8),MATCH("№",'С закупкой'!$A$8:$Z$8,0))),INDEX('С закупкой'!$A:$Z,ROW()-ROW($A$8)+ROW('С закупкой'!$A$8),MATCH("№",'С закупкой'!$A$8:$Z$8,0)),""))</f>
        <v/>
      </c>
      <c r="B196" s="48">
        <f>IF(ISBLANK(INDEX('С закупкой'!$A:$Z,ROW()-ROW($A$8)+ROW('С закупкой'!$A$8),MATCH("Фото",'С закупкой'!$A$8:$Z$8,0))),"",INDEX('С закупкой'!$A:$Z,ROW()-ROW($A$8)+ROW('С закупкой'!$A$8),MATCH("Фото",'С закупкой'!$A$8:$Z$8,0)))</f>
        <v/>
      </c>
      <c r="C196" s="49">
        <f>IF(INDEX('С закупкой'!$A:$Z,ROW()-ROW($A$8)+ROW('С закупкой'!$A$8),MATCH("Наименование",'С закупкой'!$A$8:$Z$8,0))&lt;&gt;"",INDEX('С закупкой'!$A:$Z,ROW()-ROW($A$8)+ROW('С закупкой'!$A$8),MATCH("Наименование",'С закупкой'!$A$8:$Z$8,0)),IF(ISTEXT(INDEX('С закупкой'!$A:$Z,ROW()-ROW($A$8)+ROW('С закупкой'!$A$8),MATCH("№",'С закупкой'!$A$8:$Z$8,0))),INDEX('С закупкой'!$A:$Z,ROW()-ROW($A$8)+ROW('С закупкой'!$A$8),MATCH("№",'С закупкой'!$A$8:$Z$8,0)),""))</f>
        <v/>
      </c>
      <c r="D196" s="49">
        <f>IF(INDEX('С закупкой'!$A:$Z,ROW()-ROW($A$8)+ROW('С закупкой'!$A$8),MATCH("Бренд",'С закупкой'!$A$8:$Z$8,0))="","",INDEX('С закупкой'!$A:$Z,ROW()-ROW($A$8)+ROW('С закупкой'!$A$8),MATCH("Бренд",'С закупкой'!$A$8:$Z$8,0)))</f>
        <v/>
      </c>
      <c r="E196" s="50">
        <f>IF(INDEX('С закупкой'!$A:$Z,ROW()-ROW($A$8)+ROW('С закупкой'!$A$8),MATCH("Артикул",'С закупкой'!$A$8:$Z$8,0))="","",INDEX('С закупкой'!$A:$Z,ROW()-ROW($A$8)+ROW('С закупкой'!$A$8),MATCH("Артикул",'С закупкой'!$A$8:$Z$8,0)))</f>
        <v/>
      </c>
      <c r="F196" s="49">
        <f>IF(INDEX('С закупкой'!$A:$Z,ROW()-ROW($A$8)+ROW('С закупкой'!$A$8),MATCH("Комната",'С закупкой'!$A$8:$Z$8,0))="","",INDEX('С закупкой'!$A:$Z,ROW()-ROW($A$8)+ROW('С закупкой'!$A$8),MATCH("Комната",'С закупкой'!$A$8:$Z$8,0)))</f>
        <v/>
      </c>
      <c r="G196" s="51">
        <f>IF(INDEX('С закупкой'!$A:$Z,ROW()-ROW($A$8)+ROW('С закупкой'!$A$8),MATCH("Кол-во",'С закупкой'!$A$8:$Z$8,0))="","",INDEX('С закупкой'!$A:$Z,ROW()-ROW($A$8)+ROW('С закупкой'!$A$8),MATCH("Кол-во",'С закупкой'!$A$8:$Z$8,0)))</f>
        <v/>
      </c>
      <c r="H196" s="52">
        <f>IF(INDEX('С закупкой'!$A:$Z,ROW()-ROW($A$8)+ROW('С закупкой'!$A$8),MATCH("Ед.",'С закупкой'!$A$8:$Z$8,0))="","",INDEX('С закупкой'!$A:$Z,ROW()-ROW($A$8)+ROW('С закупкой'!$A$8),MATCH("Ед.",'С закупкой'!$A$8:$Z$8,0)))</f>
        <v/>
      </c>
      <c r="I196" s="53">
        <f>IF(INDEX('С закупкой'!$A:$Z,ROW()-ROW($A$8)+ROW('С закупкой'!$A$8),MATCH("Клиенту за ед.",'С закупкой'!$A$8:$Z$8,0))="","",INDEX('С закупкой'!$A:$Z,ROW()-ROW($A$8)+ROW('С закупкой'!$A$8),MATCH("Клиенту за ед.",'С закупкой'!$A$8:$Z$8,0)))</f>
        <v/>
      </c>
      <c r="J196" s="54">
        <f>IF(LEFT($C196,6)="Итого:",SUM(J$8:J195)-2*SUMIF($C$8:$C195,"Итого:*",J$8:J195),IF($C196="ИТОГО ПО ПРОЕКТУ",SUM(J$8:J195)-SUMIF($C$8:$C195,"Итого:*",J$8:J195),IF(INDEX('С закупкой'!$A:$Z,ROW()-ROW($A$8)+ROW('С закупкой'!$A$8),MATCH("Сумма клиенту",'С закупкой'!$A$8:$Z$8,0))="","",INDEX('С закупкой'!$A:$Z,ROW()-ROW($A$8)+ROW('С закупкой'!$A$8),MATCH("Сумма клиенту",'С закупкой'!$A$8:$Z$8,0)))))</f>
        <v/>
      </c>
      <c r="K196" s="50">
        <f>IF(INDEX('С закупкой'!$A:$Z,ROW()-ROW($A$8)+ROW('С закупкой'!$A$8),MATCH("Поставка",'С закупкой'!$A$8:$Z$8,0))="","",INDEX('С закупкой'!$A:$Z,ROW()-ROW($A$8)+ROW('С закупкой'!$A$8),MATCH("Поставка",'С закупкой'!$A$8:$Z$8,0)))</f>
        <v/>
      </c>
      <c r="L196" s="50">
        <f>IF(INDEX('С закупкой'!$A:$Z,ROW()-ROW($A$8)+ROW('С закупкой'!$A$8),MATCH("Примечание",'С закупкой'!$A$8:$Z$8,0))="","",INDEX('С закупкой'!$A:$Z,ROW()-ROW($A$8)+ROW('С закупкой'!$A$8),MATCH("Примечание",'С закупкой'!$A$8:$Z$8,0)))</f>
        <v/>
      </c>
    </row>
    <row r="197" ht="36" customHeight="1">
      <c r="A197" s="47">
        <f>IF(ISNA(MATCH("№",'С закупкой'!$A$8:$Z$8,0)),"!",IF(ISNUMBER(INDEX('С закупкой'!$A:$Z,ROW()-ROW($A$8)+ROW('С закупкой'!$A$8),MATCH("№",'С закупкой'!$A$8:$Z$8,0))),INDEX('С закупкой'!$A:$Z,ROW()-ROW($A$8)+ROW('С закупкой'!$A$8),MATCH("№",'С закупкой'!$A$8:$Z$8,0)),""))</f>
        <v/>
      </c>
      <c r="B197" s="48">
        <f>IF(ISBLANK(INDEX('С закупкой'!$A:$Z,ROW()-ROW($A$8)+ROW('С закупкой'!$A$8),MATCH("Фото",'С закупкой'!$A$8:$Z$8,0))),"",INDEX('С закупкой'!$A:$Z,ROW()-ROW($A$8)+ROW('С закупкой'!$A$8),MATCH("Фото",'С закупкой'!$A$8:$Z$8,0)))</f>
        <v/>
      </c>
      <c r="C197" s="49">
        <f>IF(INDEX('С закупкой'!$A:$Z,ROW()-ROW($A$8)+ROW('С закупкой'!$A$8),MATCH("Наименование",'С закупкой'!$A$8:$Z$8,0))&lt;&gt;"",INDEX('С закупкой'!$A:$Z,ROW()-ROW($A$8)+ROW('С закупкой'!$A$8),MATCH("Наименование",'С закупкой'!$A$8:$Z$8,0)),IF(ISTEXT(INDEX('С закупкой'!$A:$Z,ROW()-ROW($A$8)+ROW('С закупкой'!$A$8),MATCH("№",'С закупкой'!$A$8:$Z$8,0))),INDEX('С закупкой'!$A:$Z,ROW()-ROW($A$8)+ROW('С закупкой'!$A$8),MATCH("№",'С закупкой'!$A$8:$Z$8,0)),""))</f>
        <v/>
      </c>
      <c r="D197" s="49">
        <f>IF(INDEX('С закупкой'!$A:$Z,ROW()-ROW($A$8)+ROW('С закупкой'!$A$8),MATCH("Бренд",'С закупкой'!$A$8:$Z$8,0))="","",INDEX('С закупкой'!$A:$Z,ROW()-ROW($A$8)+ROW('С закупкой'!$A$8),MATCH("Бренд",'С закупкой'!$A$8:$Z$8,0)))</f>
        <v/>
      </c>
      <c r="E197" s="50">
        <f>IF(INDEX('С закупкой'!$A:$Z,ROW()-ROW($A$8)+ROW('С закупкой'!$A$8),MATCH("Артикул",'С закупкой'!$A$8:$Z$8,0))="","",INDEX('С закупкой'!$A:$Z,ROW()-ROW($A$8)+ROW('С закупкой'!$A$8),MATCH("Артикул",'С закупкой'!$A$8:$Z$8,0)))</f>
        <v/>
      </c>
      <c r="F197" s="49">
        <f>IF(INDEX('С закупкой'!$A:$Z,ROW()-ROW($A$8)+ROW('С закупкой'!$A$8),MATCH("Комната",'С закупкой'!$A$8:$Z$8,0))="","",INDEX('С закупкой'!$A:$Z,ROW()-ROW($A$8)+ROW('С закупкой'!$A$8),MATCH("Комната",'С закупкой'!$A$8:$Z$8,0)))</f>
        <v/>
      </c>
      <c r="G197" s="51">
        <f>IF(INDEX('С закупкой'!$A:$Z,ROW()-ROW($A$8)+ROW('С закупкой'!$A$8),MATCH("Кол-во",'С закупкой'!$A$8:$Z$8,0))="","",INDEX('С закупкой'!$A:$Z,ROW()-ROW($A$8)+ROW('С закупкой'!$A$8),MATCH("Кол-во",'С закупкой'!$A$8:$Z$8,0)))</f>
        <v/>
      </c>
      <c r="H197" s="52">
        <f>IF(INDEX('С закупкой'!$A:$Z,ROW()-ROW($A$8)+ROW('С закупкой'!$A$8),MATCH("Ед.",'С закупкой'!$A$8:$Z$8,0))="","",INDEX('С закупкой'!$A:$Z,ROW()-ROW($A$8)+ROW('С закупкой'!$A$8),MATCH("Ед.",'С закупкой'!$A$8:$Z$8,0)))</f>
        <v/>
      </c>
      <c r="I197" s="53">
        <f>IF(INDEX('С закупкой'!$A:$Z,ROW()-ROW($A$8)+ROW('С закупкой'!$A$8),MATCH("Клиенту за ед.",'С закупкой'!$A$8:$Z$8,0))="","",INDEX('С закупкой'!$A:$Z,ROW()-ROW($A$8)+ROW('С закупкой'!$A$8),MATCH("Клиенту за ед.",'С закупкой'!$A$8:$Z$8,0)))</f>
        <v/>
      </c>
      <c r="J197" s="54">
        <f>IF(LEFT($C197,6)="Итого:",SUM(J$8:J196)-2*SUMIF($C$8:$C196,"Итого:*",J$8:J196),IF($C197="ИТОГО ПО ПРОЕКТУ",SUM(J$8:J196)-SUMIF($C$8:$C196,"Итого:*",J$8:J196),IF(INDEX('С закупкой'!$A:$Z,ROW()-ROW($A$8)+ROW('С закупкой'!$A$8),MATCH("Сумма клиенту",'С закупкой'!$A$8:$Z$8,0))="","",INDEX('С закупкой'!$A:$Z,ROW()-ROW($A$8)+ROW('С закупкой'!$A$8),MATCH("Сумма клиенту",'С закупкой'!$A$8:$Z$8,0)))))</f>
        <v/>
      </c>
      <c r="K197" s="50">
        <f>IF(INDEX('С закупкой'!$A:$Z,ROW()-ROW($A$8)+ROW('С закупкой'!$A$8),MATCH("Поставка",'С закупкой'!$A$8:$Z$8,0))="","",INDEX('С закупкой'!$A:$Z,ROW()-ROW($A$8)+ROW('С закупкой'!$A$8),MATCH("Поставка",'С закупкой'!$A$8:$Z$8,0)))</f>
        <v/>
      </c>
      <c r="L197" s="50">
        <f>IF(INDEX('С закупкой'!$A:$Z,ROW()-ROW($A$8)+ROW('С закупкой'!$A$8),MATCH("Примечание",'С закупкой'!$A$8:$Z$8,0))="","",INDEX('С закупкой'!$A:$Z,ROW()-ROW($A$8)+ROW('С закупкой'!$A$8),MATCH("Примечание",'С закупкой'!$A$8:$Z$8,0)))</f>
        <v/>
      </c>
    </row>
    <row r="198" ht="36" customHeight="1">
      <c r="A198" s="47">
        <f>IF(ISNA(MATCH("№",'С закупкой'!$A$8:$Z$8,0)),"!",IF(ISNUMBER(INDEX('С закупкой'!$A:$Z,ROW()-ROW($A$8)+ROW('С закупкой'!$A$8),MATCH("№",'С закупкой'!$A$8:$Z$8,0))),INDEX('С закупкой'!$A:$Z,ROW()-ROW($A$8)+ROW('С закупкой'!$A$8),MATCH("№",'С закупкой'!$A$8:$Z$8,0)),""))</f>
        <v/>
      </c>
      <c r="B198" s="48">
        <f>IF(ISBLANK(INDEX('С закупкой'!$A:$Z,ROW()-ROW($A$8)+ROW('С закупкой'!$A$8),MATCH("Фото",'С закупкой'!$A$8:$Z$8,0))),"",INDEX('С закупкой'!$A:$Z,ROW()-ROW($A$8)+ROW('С закупкой'!$A$8),MATCH("Фото",'С закупкой'!$A$8:$Z$8,0)))</f>
        <v/>
      </c>
      <c r="C198" s="49">
        <f>IF(INDEX('С закупкой'!$A:$Z,ROW()-ROW($A$8)+ROW('С закупкой'!$A$8),MATCH("Наименование",'С закупкой'!$A$8:$Z$8,0))&lt;&gt;"",INDEX('С закупкой'!$A:$Z,ROW()-ROW($A$8)+ROW('С закупкой'!$A$8),MATCH("Наименование",'С закупкой'!$A$8:$Z$8,0)),IF(ISTEXT(INDEX('С закупкой'!$A:$Z,ROW()-ROW($A$8)+ROW('С закупкой'!$A$8),MATCH("№",'С закупкой'!$A$8:$Z$8,0))),INDEX('С закупкой'!$A:$Z,ROW()-ROW($A$8)+ROW('С закупкой'!$A$8),MATCH("№",'С закупкой'!$A$8:$Z$8,0)),""))</f>
        <v/>
      </c>
      <c r="D198" s="49">
        <f>IF(INDEX('С закупкой'!$A:$Z,ROW()-ROW($A$8)+ROW('С закупкой'!$A$8),MATCH("Бренд",'С закупкой'!$A$8:$Z$8,0))="","",INDEX('С закупкой'!$A:$Z,ROW()-ROW($A$8)+ROW('С закупкой'!$A$8),MATCH("Бренд",'С закупкой'!$A$8:$Z$8,0)))</f>
        <v/>
      </c>
      <c r="E198" s="50">
        <f>IF(INDEX('С закупкой'!$A:$Z,ROW()-ROW($A$8)+ROW('С закупкой'!$A$8),MATCH("Артикул",'С закупкой'!$A$8:$Z$8,0))="","",INDEX('С закупкой'!$A:$Z,ROW()-ROW($A$8)+ROW('С закупкой'!$A$8),MATCH("Артикул",'С закупкой'!$A$8:$Z$8,0)))</f>
        <v/>
      </c>
      <c r="F198" s="49">
        <f>IF(INDEX('С закупкой'!$A:$Z,ROW()-ROW($A$8)+ROW('С закупкой'!$A$8),MATCH("Комната",'С закупкой'!$A$8:$Z$8,0))="","",INDEX('С закупкой'!$A:$Z,ROW()-ROW($A$8)+ROW('С закупкой'!$A$8),MATCH("Комната",'С закупкой'!$A$8:$Z$8,0)))</f>
        <v/>
      </c>
      <c r="G198" s="51">
        <f>IF(INDEX('С закупкой'!$A:$Z,ROW()-ROW($A$8)+ROW('С закупкой'!$A$8),MATCH("Кол-во",'С закупкой'!$A$8:$Z$8,0))="","",INDEX('С закупкой'!$A:$Z,ROW()-ROW($A$8)+ROW('С закупкой'!$A$8),MATCH("Кол-во",'С закупкой'!$A$8:$Z$8,0)))</f>
        <v/>
      </c>
      <c r="H198" s="52">
        <f>IF(INDEX('С закупкой'!$A:$Z,ROW()-ROW($A$8)+ROW('С закупкой'!$A$8),MATCH("Ед.",'С закупкой'!$A$8:$Z$8,0))="","",INDEX('С закупкой'!$A:$Z,ROW()-ROW($A$8)+ROW('С закупкой'!$A$8),MATCH("Ед.",'С закупкой'!$A$8:$Z$8,0)))</f>
        <v/>
      </c>
      <c r="I198" s="53">
        <f>IF(INDEX('С закупкой'!$A:$Z,ROW()-ROW($A$8)+ROW('С закупкой'!$A$8),MATCH("Клиенту за ед.",'С закупкой'!$A$8:$Z$8,0))="","",INDEX('С закупкой'!$A:$Z,ROW()-ROW($A$8)+ROW('С закупкой'!$A$8),MATCH("Клиенту за ед.",'С закупкой'!$A$8:$Z$8,0)))</f>
        <v/>
      </c>
      <c r="J198" s="54">
        <f>IF(LEFT($C198,6)="Итого:",SUM(J$8:J197)-2*SUMIF($C$8:$C197,"Итого:*",J$8:J197),IF($C198="ИТОГО ПО ПРОЕКТУ",SUM(J$8:J197)-SUMIF($C$8:$C197,"Итого:*",J$8:J197),IF(INDEX('С закупкой'!$A:$Z,ROW()-ROW($A$8)+ROW('С закупкой'!$A$8),MATCH("Сумма клиенту",'С закупкой'!$A$8:$Z$8,0))="","",INDEX('С закупкой'!$A:$Z,ROW()-ROW($A$8)+ROW('С закупкой'!$A$8),MATCH("Сумма клиенту",'С закупкой'!$A$8:$Z$8,0)))))</f>
        <v/>
      </c>
      <c r="K198" s="50">
        <f>IF(INDEX('С закупкой'!$A:$Z,ROW()-ROW($A$8)+ROW('С закупкой'!$A$8),MATCH("Поставка",'С закупкой'!$A$8:$Z$8,0))="","",INDEX('С закупкой'!$A:$Z,ROW()-ROW($A$8)+ROW('С закупкой'!$A$8),MATCH("Поставка",'С закупкой'!$A$8:$Z$8,0)))</f>
        <v/>
      </c>
      <c r="L198" s="50">
        <f>IF(INDEX('С закупкой'!$A:$Z,ROW()-ROW($A$8)+ROW('С закупкой'!$A$8),MATCH("Примечание",'С закупкой'!$A$8:$Z$8,0))="","",INDEX('С закупкой'!$A:$Z,ROW()-ROW($A$8)+ROW('С закупкой'!$A$8),MATCH("Примечание",'С закупкой'!$A$8:$Z$8,0)))</f>
        <v/>
      </c>
    </row>
    <row r="199" ht="36" customHeight="1">
      <c r="A199" s="47">
        <f>IF(ISNA(MATCH("№",'С закупкой'!$A$8:$Z$8,0)),"!",IF(ISNUMBER(INDEX('С закупкой'!$A:$Z,ROW()-ROW($A$8)+ROW('С закупкой'!$A$8),MATCH("№",'С закупкой'!$A$8:$Z$8,0))),INDEX('С закупкой'!$A:$Z,ROW()-ROW($A$8)+ROW('С закупкой'!$A$8),MATCH("№",'С закупкой'!$A$8:$Z$8,0)),""))</f>
        <v/>
      </c>
      <c r="B199" s="48">
        <f>IF(ISBLANK(INDEX('С закупкой'!$A:$Z,ROW()-ROW($A$8)+ROW('С закупкой'!$A$8),MATCH("Фото",'С закупкой'!$A$8:$Z$8,0))),"",INDEX('С закупкой'!$A:$Z,ROW()-ROW($A$8)+ROW('С закупкой'!$A$8),MATCH("Фото",'С закупкой'!$A$8:$Z$8,0)))</f>
        <v/>
      </c>
      <c r="C199" s="49">
        <f>IF(INDEX('С закупкой'!$A:$Z,ROW()-ROW($A$8)+ROW('С закупкой'!$A$8),MATCH("Наименование",'С закупкой'!$A$8:$Z$8,0))&lt;&gt;"",INDEX('С закупкой'!$A:$Z,ROW()-ROW($A$8)+ROW('С закупкой'!$A$8),MATCH("Наименование",'С закупкой'!$A$8:$Z$8,0)),IF(ISTEXT(INDEX('С закупкой'!$A:$Z,ROW()-ROW($A$8)+ROW('С закупкой'!$A$8),MATCH("№",'С закупкой'!$A$8:$Z$8,0))),INDEX('С закупкой'!$A:$Z,ROW()-ROW($A$8)+ROW('С закупкой'!$A$8),MATCH("№",'С закупкой'!$A$8:$Z$8,0)),""))</f>
        <v/>
      </c>
      <c r="D199" s="49">
        <f>IF(INDEX('С закупкой'!$A:$Z,ROW()-ROW($A$8)+ROW('С закупкой'!$A$8),MATCH("Бренд",'С закупкой'!$A$8:$Z$8,0))="","",INDEX('С закупкой'!$A:$Z,ROW()-ROW($A$8)+ROW('С закупкой'!$A$8),MATCH("Бренд",'С закупкой'!$A$8:$Z$8,0)))</f>
        <v/>
      </c>
      <c r="E199" s="50">
        <f>IF(INDEX('С закупкой'!$A:$Z,ROW()-ROW($A$8)+ROW('С закупкой'!$A$8),MATCH("Артикул",'С закупкой'!$A$8:$Z$8,0))="","",INDEX('С закупкой'!$A:$Z,ROW()-ROW($A$8)+ROW('С закупкой'!$A$8),MATCH("Артикул",'С закупкой'!$A$8:$Z$8,0)))</f>
        <v/>
      </c>
      <c r="F199" s="49">
        <f>IF(INDEX('С закупкой'!$A:$Z,ROW()-ROW($A$8)+ROW('С закупкой'!$A$8),MATCH("Комната",'С закупкой'!$A$8:$Z$8,0))="","",INDEX('С закупкой'!$A:$Z,ROW()-ROW($A$8)+ROW('С закупкой'!$A$8),MATCH("Комната",'С закупкой'!$A$8:$Z$8,0)))</f>
        <v/>
      </c>
      <c r="G199" s="51">
        <f>IF(INDEX('С закупкой'!$A:$Z,ROW()-ROW($A$8)+ROW('С закупкой'!$A$8),MATCH("Кол-во",'С закупкой'!$A$8:$Z$8,0))="","",INDEX('С закупкой'!$A:$Z,ROW()-ROW($A$8)+ROW('С закупкой'!$A$8),MATCH("Кол-во",'С закупкой'!$A$8:$Z$8,0)))</f>
        <v/>
      </c>
      <c r="H199" s="52">
        <f>IF(INDEX('С закупкой'!$A:$Z,ROW()-ROW($A$8)+ROW('С закупкой'!$A$8),MATCH("Ед.",'С закупкой'!$A$8:$Z$8,0))="","",INDEX('С закупкой'!$A:$Z,ROW()-ROW($A$8)+ROW('С закупкой'!$A$8),MATCH("Ед.",'С закупкой'!$A$8:$Z$8,0)))</f>
        <v/>
      </c>
      <c r="I199" s="53">
        <f>IF(INDEX('С закупкой'!$A:$Z,ROW()-ROW($A$8)+ROW('С закупкой'!$A$8),MATCH("Клиенту за ед.",'С закупкой'!$A$8:$Z$8,0))="","",INDEX('С закупкой'!$A:$Z,ROW()-ROW($A$8)+ROW('С закупкой'!$A$8),MATCH("Клиенту за ед.",'С закупкой'!$A$8:$Z$8,0)))</f>
        <v/>
      </c>
      <c r="J199" s="54">
        <f>IF(LEFT($C199,6)="Итого:",SUM(J$8:J198)-2*SUMIF($C$8:$C198,"Итого:*",J$8:J198),IF($C199="ИТОГО ПО ПРОЕКТУ",SUM(J$8:J198)-SUMIF($C$8:$C198,"Итого:*",J$8:J198),IF(INDEX('С закупкой'!$A:$Z,ROW()-ROW($A$8)+ROW('С закупкой'!$A$8),MATCH("Сумма клиенту",'С закупкой'!$A$8:$Z$8,0))="","",INDEX('С закупкой'!$A:$Z,ROW()-ROW($A$8)+ROW('С закупкой'!$A$8),MATCH("Сумма клиенту",'С закупкой'!$A$8:$Z$8,0)))))</f>
        <v/>
      </c>
      <c r="K199" s="50">
        <f>IF(INDEX('С закупкой'!$A:$Z,ROW()-ROW($A$8)+ROW('С закупкой'!$A$8),MATCH("Поставка",'С закупкой'!$A$8:$Z$8,0))="","",INDEX('С закупкой'!$A:$Z,ROW()-ROW($A$8)+ROW('С закупкой'!$A$8),MATCH("Поставка",'С закупкой'!$A$8:$Z$8,0)))</f>
        <v/>
      </c>
      <c r="L199" s="50">
        <f>IF(INDEX('С закупкой'!$A:$Z,ROW()-ROW($A$8)+ROW('С закупкой'!$A$8),MATCH("Примечание",'С закупкой'!$A$8:$Z$8,0))="","",INDEX('С закупкой'!$A:$Z,ROW()-ROW($A$8)+ROW('С закупкой'!$A$8),MATCH("Примечание",'С закупкой'!$A$8:$Z$8,0)))</f>
        <v/>
      </c>
    </row>
    <row r="200" ht="36" customHeight="1">
      <c r="A200" s="47">
        <f>IF(ISNA(MATCH("№",'С закупкой'!$A$8:$Z$8,0)),"!",IF(ISNUMBER(INDEX('С закупкой'!$A:$Z,ROW()-ROW($A$8)+ROW('С закупкой'!$A$8),MATCH("№",'С закупкой'!$A$8:$Z$8,0))),INDEX('С закупкой'!$A:$Z,ROW()-ROW($A$8)+ROW('С закупкой'!$A$8),MATCH("№",'С закупкой'!$A$8:$Z$8,0)),""))</f>
        <v/>
      </c>
      <c r="B200" s="48">
        <f>IF(ISBLANK(INDEX('С закупкой'!$A:$Z,ROW()-ROW($A$8)+ROW('С закупкой'!$A$8),MATCH("Фото",'С закупкой'!$A$8:$Z$8,0))),"",INDEX('С закупкой'!$A:$Z,ROW()-ROW($A$8)+ROW('С закупкой'!$A$8),MATCH("Фото",'С закупкой'!$A$8:$Z$8,0)))</f>
        <v/>
      </c>
      <c r="C200" s="49">
        <f>IF(INDEX('С закупкой'!$A:$Z,ROW()-ROW($A$8)+ROW('С закупкой'!$A$8),MATCH("Наименование",'С закупкой'!$A$8:$Z$8,0))&lt;&gt;"",INDEX('С закупкой'!$A:$Z,ROW()-ROW($A$8)+ROW('С закупкой'!$A$8),MATCH("Наименование",'С закупкой'!$A$8:$Z$8,0)),IF(ISTEXT(INDEX('С закупкой'!$A:$Z,ROW()-ROW($A$8)+ROW('С закупкой'!$A$8),MATCH("№",'С закупкой'!$A$8:$Z$8,0))),INDEX('С закупкой'!$A:$Z,ROW()-ROW($A$8)+ROW('С закупкой'!$A$8),MATCH("№",'С закупкой'!$A$8:$Z$8,0)),""))</f>
        <v/>
      </c>
      <c r="D200" s="49">
        <f>IF(INDEX('С закупкой'!$A:$Z,ROW()-ROW($A$8)+ROW('С закупкой'!$A$8),MATCH("Бренд",'С закупкой'!$A$8:$Z$8,0))="","",INDEX('С закупкой'!$A:$Z,ROW()-ROW($A$8)+ROW('С закупкой'!$A$8),MATCH("Бренд",'С закупкой'!$A$8:$Z$8,0)))</f>
        <v/>
      </c>
      <c r="E200" s="50">
        <f>IF(INDEX('С закупкой'!$A:$Z,ROW()-ROW($A$8)+ROW('С закупкой'!$A$8),MATCH("Артикул",'С закупкой'!$A$8:$Z$8,0))="","",INDEX('С закупкой'!$A:$Z,ROW()-ROW($A$8)+ROW('С закупкой'!$A$8),MATCH("Артикул",'С закупкой'!$A$8:$Z$8,0)))</f>
        <v/>
      </c>
      <c r="F200" s="49">
        <f>IF(INDEX('С закупкой'!$A:$Z,ROW()-ROW($A$8)+ROW('С закупкой'!$A$8),MATCH("Комната",'С закупкой'!$A$8:$Z$8,0))="","",INDEX('С закупкой'!$A:$Z,ROW()-ROW($A$8)+ROW('С закупкой'!$A$8),MATCH("Комната",'С закупкой'!$A$8:$Z$8,0)))</f>
        <v/>
      </c>
      <c r="G200" s="51">
        <f>IF(INDEX('С закупкой'!$A:$Z,ROW()-ROW($A$8)+ROW('С закупкой'!$A$8),MATCH("Кол-во",'С закупкой'!$A$8:$Z$8,0))="","",INDEX('С закупкой'!$A:$Z,ROW()-ROW($A$8)+ROW('С закупкой'!$A$8),MATCH("Кол-во",'С закупкой'!$A$8:$Z$8,0)))</f>
        <v/>
      </c>
      <c r="H200" s="52">
        <f>IF(INDEX('С закупкой'!$A:$Z,ROW()-ROW($A$8)+ROW('С закупкой'!$A$8),MATCH("Ед.",'С закупкой'!$A$8:$Z$8,0))="","",INDEX('С закупкой'!$A:$Z,ROW()-ROW($A$8)+ROW('С закупкой'!$A$8),MATCH("Ед.",'С закупкой'!$A$8:$Z$8,0)))</f>
        <v/>
      </c>
      <c r="I200" s="53">
        <f>IF(INDEX('С закупкой'!$A:$Z,ROW()-ROW($A$8)+ROW('С закупкой'!$A$8),MATCH("Клиенту за ед.",'С закупкой'!$A$8:$Z$8,0))="","",INDEX('С закупкой'!$A:$Z,ROW()-ROW($A$8)+ROW('С закупкой'!$A$8),MATCH("Клиенту за ед.",'С закупкой'!$A$8:$Z$8,0)))</f>
        <v/>
      </c>
      <c r="J200" s="54">
        <f>IF(LEFT($C200,6)="Итого:",SUM(J$8:J199)-2*SUMIF($C$8:$C199,"Итого:*",J$8:J199),IF($C200="ИТОГО ПО ПРОЕКТУ",SUM(J$8:J199)-SUMIF($C$8:$C199,"Итого:*",J$8:J199),IF(INDEX('С закупкой'!$A:$Z,ROW()-ROW($A$8)+ROW('С закупкой'!$A$8),MATCH("Сумма клиенту",'С закупкой'!$A$8:$Z$8,0))="","",INDEX('С закупкой'!$A:$Z,ROW()-ROW($A$8)+ROW('С закупкой'!$A$8),MATCH("Сумма клиенту",'С закупкой'!$A$8:$Z$8,0)))))</f>
        <v/>
      </c>
      <c r="K200" s="50">
        <f>IF(INDEX('С закупкой'!$A:$Z,ROW()-ROW($A$8)+ROW('С закупкой'!$A$8),MATCH("Поставка",'С закупкой'!$A$8:$Z$8,0))="","",INDEX('С закупкой'!$A:$Z,ROW()-ROW($A$8)+ROW('С закупкой'!$A$8),MATCH("Поставка",'С закупкой'!$A$8:$Z$8,0)))</f>
        <v/>
      </c>
      <c r="L200" s="50">
        <f>IF(INDEX('С закупкой'!$A:$Z,ROW()-ROW($A$8)+ROW('С закупкой'!$A$8),MATCH("Примечание",'С закупкой'!$A$8:$Z$8,0))="","",INDEX('С закупкой'!$A:$Z,ROW()-ROW($A$8)+ROW('С закупкой'!$A$8),MATCH("Примечание",'С закупкой'!$A$8:$Z$8,0)))</f>
        <v/>
      </c>
    </row>
    <row r="201" ht="36" customHeight="1">
      <c r="A201" s="47">
        <f>IF(ISNA(MATCH("№",'С закупкой'!$A$8:$Z$8,0)),"!",IF(ISNUMBER(INDEX('С закупкой'!$A:$Z,ROW()-ROW($A$8)+ROW('С закупкой'!$A$8),MATCH("№",'С закупкой'!$A$8:$Z$8,0))),INDEX('С закупкой'!$A:$Z,ROW()-ROW($A$8)+ROW('С закупкой'!$A$8),MATCH("№",'С закупкой'!$A$8:$Z$8,0)),""))</f>
        <v/>
      </c>
      <c r="B201" s="48">
        <f>IF(ISBLANK(INDEX('С закупкой'!$A:$Z,ROW()-ROW($A$8)+ROW('С закупкой'!$A$8),MATCH("Фото",'С закупкой'!$A$8:$Z$8,0))),"",INDEX('С закупкой'!$A:$Z,ROW()-ROW($A$8)+ROW('С закупкой'!$A$8),MATCH("Фото",'С закупкой'!$A$8:$Z$8,0)))</f>
        <v/>
      </c>
      <c r="C201" s="49">
        <f>IF(INDEX('С закупкой'!$A:$Z,ROW()-ROW($A$8)+ROW('С закупкой'!$A$8),MATCH("Наименование",'С закупкой'!$A$8:$Z$8,0))&lt;&gt;"",INDEX('С закупкой'!$A:$Z,ROW()-ROW($A$8)+ROW('С закупкой'!$A$8),MATCH("Наименование",'С закупкой'!$A$8:$Z$8,0)),IF(ISTEXT(INDEX('С закупкой'!$A:$Z,ROW()-ROW($A$8)+ROW('С закупкой'!$A$8),MATCH("№",'С закупкой'!$A$8:$Z$8,0))),INDEX('С закупкой'!$A:$Z,ROW()-ROW($A$8)+ROW('С закупкой'!$A$8),MATCH("№",'С закупкой'!$A$8:$Z$8,0)),""))</f>
        <v/>
      </c>
      <c r="D201" s="49">
        <f>IF(INDEX('С закупкой'!$A:$Z,ROW()-ROW($A$8)+ROW('С закупкой'!$A$8),MATCH("Бренд",'С закупкой'!$A$8:$Z$8,0))="","",INDEX('С закупкой'!$A:$Z,ROW()-ROW($A$8)+ROW('С закупкой'!$A$8),MATCH("Бренд",'С закупкой'!$A$8:$Z$8,0)))</f>
        <v/>
      </c>
      <c r="E201" s="50">
        <f>IF(INDEX('С закупкой'!$A:$Z,ROW()-ROW($A$8)+ROW('С закупкой'!$A$8),MATCH("Артикул",'С закупкой'!$A$8:$Z$8,0))="","",INDEX('С закупкой'!$A:$Z,ROW()-ROW($A$8)+ROW('С закупкой'!$A$8),MATCH("Артикул",'С закупкой'!$A$8:$Z$8,0)))</f>
        <v/>
      </c>
      <c r="F201" s="49">
        <f>IF(INDEX('С закупкой'!$A:$Z,ROW()-ROW($A$8)+ROW('С закупкой'!$A$8),MATCH("Комната",'С закупкой'!$A$8:$Z$8,0))="","",INDEX('С закупкой'!$A:$Z,ROW()-ROW($A$8)+ROW('С закупкой'!$A$8),MATCH("Комната",'С закупкой'!$A$8:$Z$8,0)))</f>
        <v/>
      </c>
      <c r="G201" s="51">
        <f>IF(INDEX('С закупкой'!$A:$Z,ROW()-ROW($A$8)+ROW('С закупкой'!$A$8),MATCH("Кол-во",'С закупкой'!$A$8:$Z$8,0))="","",INDEX('С закупкой'!$A:$Z,ROW()-ROW($A$8)+ROW('С закупкой'!$A$8),MATCH("Кол-во",'С закупкой'!$A$8:$Z$8,0)))</f>
        <v/>
      </c>
      <c r="H201" s="52">
        <f>IF(INDEX('С закупкой'!$A:$Z,ROW()-ROW($A$8)+ROW('С закупкой'!$A$8),MATCH("Ед.",'С закупкой'!$A$8:$Z$8,0))="","",INDEX('С закупкой'!$A:$Z,ROW()-ROW($A$8)+ROW('С закупкой'!$A$8),MATCH("Ед.",'С закупкой'!$A$8:$Z$8,0)))</f>
        <v/>
      </c>
      <c r="I201" s="53">
        <f>IF(INDEX('С закупкой'!$A:$Z,ROW()-ROW($A$8)+ROW('С закупкой'!$A$8),MATCH("Клиенту за ед.",'С закупкой'!$A$8:$Z$8,0))="","",INDEX('С закупкой'!$A:$Z,ROW()-ROW($A$8)+ROW('С закупкой'!$A$8),MATCH("Клиенту за ед.",'С закупкой'!$A$8:$Z$8,0)))</f>
        <v/>
      </c>
      <c r="J201" s="54">
        <f>IF(LEFT($C201,6)="Итого:",SUM(J$8:J200)-2*SUMIF($C$8:$C200,"Итого:*",J$8:J200),IF($C201="ИТОГО ПО ПРОЕКТУ",SUM(J$8:J200)-SUMIF($C$8:$C200,"Итого:*",J$8:J200),IF(INDEX('С закупкой'!$A:$Z,ROW()-ROW($A$8)+ROW('С закупкой'!$A$8),MATCH("Сумма клиенту",'С закупкой'!$A$8:$Z$8,0))="","",INDEX('С закупкой'!$A:$Z,ROW()-ROW($A$8)+ROW('С закупкой'!$A$8),MATCH("Сумма клиенту",'С закупкой'!$A$8:$Z$8,0)))))</f>
        <v/>
      </c>
      <c r="K201" s="50">
        <f>IF(INDEX('С закупкой'!$A:$Z,ROW()-ROW($A$8)+ROW('С закупкой'!$A$8),MATCH("Поставка",'С закупкой'!$A$8:$Z$8,0))="","",INDEX('С закупкой'!$A:$Z,ROW()-ROW($A$8)+ROW('С закупкой'!$A$8),MATCH("Поставка",'С закупкой'!$A$8:$Z$8,0)))</f>
        <v/>
      </c>
      <c r="L201" s="50">
        <f>IF(INDEX('С закупкой'!$A:$Z,ROW()-ROW($A$8)+ROW('С закупкой'!$A$8),MATCH("Примечание",'С закупкой'!$A$8:$Z$8,0))="","",INDEX('С закупкой'!$A:$Z,ROW()-ROW($A$8)+ROW('С закупкой'!$A$8),MATCH("Примечание",'С закупкой'!$A$8:$Z$8,0)))</f>
        <v/>
      </c>
    </row>
    <row r="202" ht="36" customHeight="1">
      <c r="A202" s="47">
        <f>IF(ISNA(MATCH("№",'С закупкой'!$A$8:$Z$8,0)),"!",IF(ISNUMBER(INDEX('С закупкой'!$A:$Z,ROW()-ROW($A$8)+ROW('С закупкой'!$A$8),MATCH("№",'С закупкой'!$A$8:$Z$8,0))),INDEX('С закупкой'!$A:$Z,ROW()-ROW($A$8)+ROW('С закупкой'!$A$8),MATCH("№",'С закупкой'!$A$8:$Z$8,0)),""))</f>
        <v/>
      </c>
      <c r="B202" s="48">
        <f>IF(ISBLANK(INDEX('С закупкой'!$A:$Z,ROW()-ROW($A$8)+ROW('С закупкой'!$A$8),MATCH("Фото",'С закупкой'!$A$8:$Z$8,0))),"",INDEX('С закупкой'!$A:$Z,ROW()-ROW($A$8)+ROW('С закупкой'!$A$8),MATCH("Фото",'С закупкой'!$A$8:$Z$8,0)))</f>
        <v/>
      </c>
      <c r="C202" s="49">
        <f>IF(INDEX('С закупкой'!$A:$Z,ROW()-ROW($A$8)+ROW('С закупкой'!$A$8),MATCH("Наименование",'С закупкой'!$A$8:$Z$8,0))&lt;&gt;"",INDEX('С закупкой'!$A:$Z,ROW()-ROW($A$8)+ROW('С закупкой'!$A$8),MATCH("Наименование",'С закупкой'!$A$8:$Z$8,0)),IF(ISTEXT(INDEX('С закупкой'!$A:$Z,ROW()-ROW($A$8)+ROW('С закупкой'!$A$8),MATCH("№",'С закупкой'!$A$8:$Z$8,0))),INDEX('С закупкой'!$A:$Z,ROW()-ROW($A$8)+ROW('С закупкой'!$A$8),MATCH("№",'С закупкой'!$A$8:$Z$8,0)),""))</f>
        <v/>
      </c>
      <c r="D202" s="49">
        <f>IF(INDEX('С закупкой'!$A:$Z,ROW()-ROW($A$8)+ROW('С закупкой'!$A$8),MATCH("Бренд",'С закупкой'!$A$8:$Z$8,0))="","",INDEX('С закупкой'!$A:$Z,ROW()-ROW($A$8)+ROW('С закупкой'!$A$8),MATCH("Бренд",'С закупкой'!$A$8:$Z$8,0)))</f>
        <v/>
      </c>
      <c r="E202" s="50">
        <f>IF(INDEX('С закупкой'!$A:$Z,ROW()-ROW($A$8)+ROW('С закупкой'!$A$8),MATCH("Артикул",'С закупкой'!$A$8:$Z$8,0))="","",INDEX('С закупкой'!$A:$Z,ROW()-ROW($A$8)+ROW('С закупкой'!$A$8),MATCH("Артикул",'С закупкой'!$A$8:$Z$8,0)))</f>
        <v/>
      </c>
      <c r="F202" s="49">
        <f>IF(INDEX('С закупкой'!$A:$Z,ROW()-ROW($A$8)+ROW('С закупкой'!$A$8),MATCH("Комната",'С закупкой'!$A$8:$Z$8,0))="","",INDEX('С закупкой'!$A:$Z,ROW()-ROW($A$8)+ROW('С закупкой'!$A$8),MATCH("Комната",'С закупкой'!$A$8:$Z$8,0)))</f>
        <v/>
      </c>
      <c r="G202" s="51">
        <f>IF(INDEX('С закупкой'!$A:$Z,ROW()-ROW($A$8)+ROW('С закупкой'!$A$8),MATCH("Кол-во",'С закупкой'!$A$8:$Z$8,0))="","",INDEX('С закупкой'!$A:$Z,ROW()-ROW($A$8)+ROW('С закупкой'!$A$8),MATCH("Кол-во",'С закупкой'!$A$8:$Z$8,0)))</f>
        <v/>
      </c>
      <c r="H202" s="52">
        <f>IF(INDEX('С закупкой'!$A:$Z,ROW()-ROW($A$8)+ROW('С закупкой'!$A$8),MATCH("Ед.",'С закупкой'!$A$8:$Z$8,0))="","",INDEX('С закупкой'!$A:$Z,ROW()-ROW($A$8)+ROW('С закупкой'!$A$8),MATCH("Ед.",'С закупкой'!$A$8:$Z$8,0)))</f>
        <v/>
      </c>
      <c r="I202" s="53">
        <f>IF(INDEX('С закупкой'!$A:$Z,ROW()-ROW($A$8)+ROW('С закупкой'!$A$8),MATCH("Клиенту за ед.",'С закупкой'!$A$8:$Z$8,0))="","",INDEX('С закупкой'!$A:$Z,ROW()-ROW($A$8)+ROW('С закупкой'!$A$8),MATCH("Клиенту за ед.",'С закупкой'!$A$8:$Z$8,0)))</f>
        <v/>
      </c>
      <c r="J202" s="54">
        <f>IF(LEFT($C202,6)="Итого:",SUM(J$8:J201)-2*SUMIF($C$8:$C201,"Итого:*",J$8:J201),IF($C202="ИТОГО ПО ПРОЕКТУ",SUM(J$8:J201)-SUMIF($C$8:$C201,"Итого:*",J$8:J201),IF(INDEX('С закупкой'!$A:$Z,ROW()-ROW($A$8)+ROW('С закупкой'!$A$8),MATCH("Сумма клиенту",'С закупкой'!$A$8:$Z$8,0))="","",INDEX('С закупкой'!$A:$Z,ROW()-ROW($A$8)+ROW('С закупкой'!$A$8),MATCH("Сумма клиенту",'С закупкой'!$A$8:$Z$8,0)))))</f>
        <v/>
      </c>
      <c r="K202" s="50">
        <f>IF(INDEX('С закупкой'!$A:$Z,ROW()-ROW($A$8)+ROW('С закупкой'!$A$8),MATCH("Поставка",'С закупкой'!$A$8:$Z$8,0))="","",INDEX('С закупкой'!$A:$Z,ROW()-ROW($A$8)+ROW('С закупкой'!$A$8),MATCH("Поставка",'С закупкой'!$A$8:$Z$8,0)))</f>
        <v/>
      </c>
      <c r="L202" s="50">
        <f>IF(INDEX('С закупкой'!$A:$Z,ROW()-ROW($A$8)+ROW('С закупкой'!$A$8),MATCH("Примечание",'С закупкой'!$A$8:$Z$8,0))="","",INDEX('С закупкой'!$A:$Z,ROW()-ROW($A$8)+ROW('С закупкой'!$A$8),MATCH("Примечание",'С закупкой'!$A$8:$Z$8,0)))</f>
        <v/>
      </c>
    </row>
    <row r="203" ht="36" customHeight="1">
      <c r="A203" s="47">
        <f>IF(ISNA(MATCH("№",'С закупкой'!$A$8:$Z$8,0)),"!",IF(ISNUMBER(INDEX('С закупкой'!$A:$Z,ROW()-ROW($A$8)+ROW('С закупкой'!$A$8),MATCH("№",'С закупкой'!$A$8:$Z$8,0))),INDEX('С закупкой'!$A:$Z,ROW()-ROW($A$8)+ROW('С закупкой'!$A$8),MATCH("№",'С закупкой'!$A$8:$Z$8,0)),""))</f>
        <v/>
      </c>
      <c r="B203" s="48">
        <f>IF(ISBLANK(INDEX('С закупкой'!$A:$Z,ROW()-ROW($A$8)+ROW('С закупкой'!$A$8),MATCH("Фото",'С закупкой'!$A$8:$Z$8,0))),"",INDEX('С закупкой'!$A:$Z,ROW()-ROW($A$8)+ROW('С закупкой'!$A$8),MATCH("Фото",'С закупкой'!$A$8:$Z$8,0)))</f>
        <v/>
      </c>
      <c r="C203" s="49">
        <f>IF(INDEX('С закупкой'!$A:$Z,ROW()-ROW($A$8)+ROW('С закупкой'!$A$8),MATCH("Наименование",'С закупкой'!$A$8:$Z$8,0))&lt;&gt;"",INDEX('С закупкой'!$A:$Z,ROW()-ROW($A$8)+ROW('С закупкой'!$A$8),MATCH("Наименование",'С закупкой'!$A$8:$Z$8,0)),IF(ISTEXT(INDEX('С закупкой'!$A:$Z,ROW()-ROW($A$8)+ROW('С закупкой'!$A$8),MATCH("№",'С закупкой'!$A$8:$Z$8,0))),INDEX('С закупкой'!$A:$Z,ROW()-ROW($A$8)+ROW('С закупкой'!$A$8),MATCH("№",'С закупкой'!$A$8:$Z$8,0)),""))</f>
        <v/>
      </c>
      <c r="D203" s="49">
        <f>IF(INDEX('С закупкой'!$A:$Z,ROW()-ROW($A$8)+ROW('С закупкой'!$A$8),MATCH("Бренд",'С закупкой'!$A$8:$Z$8,0))="","",INDEX('С закупкой'!$A:$Z,ROW()-ROW($A$8)+ROW('С закупкой'!$A$8),MATCH("Бренд",'С закупкой'!$A$8:$Z$8,0)))</f>
        <v/>
      </c>
      <c r="E203" s="50">
        <f>IF(INDEX('С закупкой'!$A:$Z,ROW()-ROW($A$8)+ROW('С закупкой'!$A$8),MATCH("Артикул",'С закупкой'!$A$8:$Z$8,0))="","",INDEX('С закупкой'!$A:$Z,ROW()-ROW($A$8)+ROW('С закупкой'!$A$8),MATCH("Артикул",'С закупкой'!$A$8:$Z$8,0)))</f>
        <v/>
      </c>
      <c r="F203" s="49">
        <f>IF(INDEX('С закупкой'!$A:$Z,ROW()-ROW($A$8)+ROW('С закупкой'!$A$8),MATCH("Комната",'С закупкой'!$A$8:$Z$8,0))="","",INDEX('С закупкой'!$A:$Z,ROW()-ROW($A$8)+ROW('С закупкой'!$A$8),MATCH("Комната",'С закупкой'!$A$8:$Z$8,0)))</f>
        <v/>
      </c>
      <c r="G203" s="51">
        <f>IF(INDEX('С закупкой'!$A:$Z,ROW()-ROW($A$8)+ROW('С закупкой'!$A$8),MATCH("Кол-во",'С закупкой'!$A$8:$Z$8,0))="","",INDEX('С закупкой'!$A:$Z,ROW()-ROW($A$8)+ROW('С закупкой'!$A$8),MATCH("Кол-во",'С закупкой'!$A$8:$Z$8,0)))</f>
        <v/>
      </c>
      <c r="H203" s="52">
        <f>IF(INDEX('С закупкой'!$A:$Z,ROW()-ROW($A$8)+ROW('С закупкой'!$A$8),MATCH("Ед.",'С закупкой'!$A$8:$Z$8,0))="","",INDEX('С закупкой'!$A:$Z,ROW()-ROW($A$8)+ROW('С закупкой'!$A$8),MATCH("Ед.",'С закупкой'!$A$8:$Z$8,0)))</f>
        <v/>
      </c>
      <c r="I203" s="53">
        <f>IF(INDEX('С закупкой'!$A:$Z,ROW()-ROW($A$8)+ROW('С закупкой'!$A$8),MATCH("Клиенту за ед.",'С закупкой'!$A$8:$Z$8,0))="","",INDEX('С закупкой'!$A:$Z,ROW()-ROW($A$8)+ROW('С закупкой'!$A$8),MATCH("Клиенту за ед.",'С закупкой'!$A$8:$Z$8,0)))</f>
        <v/>
      </c>
      <c r="J203" s="54">
        <f>IF(LEFT($C203,6)="Итого:",SUM(J$8:J202)-2*SUMIF($C$8:$C202,"Итого:*",J$8:J202),IF($C203="ИТОГО ПО ПРОЕКТУ",SUM(J$8:J202)-SUMIF($C$8:$C202,"Итого:*",J$8:J202),IF(INDEX('С закупкой'!$A:$Z,ROW()-ROW($A$8)+ROW('С закупкой'!$A$8),MATCH("Сумма клиенту",'С закупкой'!$A$8:$Z$8,0))="","",INDEX('С закупкой'!$A:$Z,ROW()-ROW($A$8)+ROW('С закупкой'!$A$8),MATCH("Сумма клиенту",'С закупкой'!$A$8:$Z$8,0)))))</f>
        <v/>
      </c>
      <c r="K203" s="50">
        <f>IF(INDEX('С закупкой'!$A:$Z,ROW()-ROW($A$8)+ROW('С закупкой'!$A$8),MATCH("Поставка",'С закупкой'!$A$8:$Z$8,0))="","",INDEX('С закупкой'!$A:$Z,ROW()-ROW($A$8)+ROW('С закупкой'!$A$8),MATCH("Поставка",'С закупкой'!$A$8:$Z$8,0)))</f>
        <v/>
      </c>
      <c r="L203" s="50">
        <f>IF(INDEX('С закупкой'!$A:$Z,ROW()-ROW($A$8)+ROW('С закупкой'!$A$8),MATCH("Примечание",'С закупкой'!$A$8:$Z$8,0))="","",INDEX('С закупкой'!$A:$Z,ROW()-ROW($A$8)+ROW('С закупкой'!$A$8),MATCH("Примечание",'С закупкой'!$A$8:$Z$8,0)))</f>
        <v/>
      </c>
    </row>
    <row r="204" ht="36" customHeight="1">
      <c r="A204" s="47">
        <f>IF(ISNA(MATCH("№",'С закупкой'!$A$8:$Z$8,0)),"!",IF(ISNUMBER(INDEX('С закупкой'!$A:$Z,ROW()-ROW($A$8)+ROW('С закупкой'!$A$8),MATCH("№",'С закупкой'!$A$8:$Z$8,0))),INDEX('С закупкой'!$A:$Z,ROW()-ROW($A$8)+ROW('С закупкой'!$A$8),MATCH("№",'С закупкой'!$A$8:$Z$8,0)),""))</f>
        <v/>
      </c>
      <c r="B204" s="48">
        <f>IF(ISBLANK(INDEX('С закупкой'!$A:$Z,ROW()-ROW($A$8)+ROW('С закупкой'!$A$8),MATCH("Фото",'С закупкой'!$A$8:$Z$8,0))),"",INDEX('С закупкой'!$A:$Z,ROW()-ROW($A$8)+ROW('С закупкой'!$A$8),MATCH("Фото",'С закупкой'!$A$8:$Z$8,0)))</f>
        <v/>
      </c>
      <c r="C204" s="49">
        <f>IF(INDEX('С закупкой'!$A:$Z,ROW()-ROW($A$8)+ROW('С закупкой'!$A$8),MATCH("Наименование",'С закупкой'!$A$8:$Z$8,0))&lt;&gt;"",INDEX('С закупкой'!$A:$Z,ROW()-ROW($A$8)+ROW('С закупкой'!$A$8),MATCH("Наименование",'С закупкой'!$A$8:$Z$8,0)),IF(ISTEXT(INDEX('С закупкой'!$A:$Z,ROW()-ROW($A$8)+ROW('С закупкой'!$A$8),MATCH("№",'С закупкой'!$A$8:$Z$8,0))),INDEX('С закупкой'!$A:$Z,ROW()-ROW($A$8)+ROW('С закупкой'!$A$8),MATCH("№",'С закупкой'!$A$8:$Z$8,0)),""))</f>
        <v/>
      </c>
      <c r="D204" s="49">
        <f>IF(INDEX('С закупкой'!$A:$Z,ROW()-ROW($A$8)+ROW('С закупкой'!$A$8),MATCH("Бренд",'С закупкой'!$A$8:$Z$8,0))="","",INDEX('С закупкой'!$A:$Z,ROW()-ROW($A$8)+ROW('С закупкой'!$A$8),MATCH("Бренд",'С закупкой'!$A$8:$Z$8,0)))</f>
        <v/>
      </c>
      <c r="E204" s="50">
        <f>IF(INDEX('С закупкой'!$A:$Z,ROW()-ROW($A$8)+ROW('С закупкой'!$A$8),MATCH("Артикул",'С закупкой'!$A$8:$Z$8,0))="","",INDEX('С закупкой'!$A:$Z,ROW()-ROW($A$8)+ROW('С закупкой'!$A$8),MATCH("Артикул",'С закупкой'!$A$8:$Z$8,0)))</f>
        <v/>
      </c>
      <c r="F204" s="49">
        <f>IF(INDEX('С закупкой'!$A:$Z,ROW()-ROW($A$8)+ROW('С закупкой'!$A$8),MATCH("Комната",'С закупкой'!$A$8:$Z$8,0))="","",INDEX('С закупкой'!$A:$Z,ROW()-ROW($A$8)+ROW('С закупкой'!$A$8),MATCH("Комната",'С закупкой'!$A$8:$Z$8,0)))</f>
        <v/>
      </c>
      <c r="G204" s="51">
        <f>IF(INDEX('С закупкой'!$A:$Z,ROW()-ROW($A$8)+ROW('С закупкой'!$A$8),MATCH("Кол-во",'С закупкой'!$A$8:$Z$8,0))="","",INDEX('С закупкой'!$A:$Z,ROW()-ROW($A$8)+ROW('С закупкой'!$A$8),MATCH("Кол-во",'С закупкой'!$A$8:$Z$8,0)))</f>
        <v/>
      </c>
      <c r="H204" s="52">
        <f>IF(INDEX('С закупкой'!$A:$Z,ROW()-ROW($A$8)+ROW('С закупкой'!$A$8),MATCH("Ед.",'С закупкой'!$A$8:$Z$8,0))="","",INDEX('С закупкой'!$A:$Z,ROW()-ROW($A$8)+ROW('С закупкой'!$A$8),MATCH("Ед.",'С закупкой'!$A$8:$Z$8,0)))</f>
        <v/>
      </c>
      <c r="I204" s="53">
        <f>IF(INDEX('С закупкой'!$A:$Z,ROW()-ROW($A$8)+ROW('С закупкой'!$A$8),MATCH("Клиенту за ед.",'С закупкой'!$A$8:$Z$8,0))="","",INDEX('С закупкой'!$A:$Z,ROW()-ROW($A$8)+ROW('С закупкой'!$A$8),MATCH("Клиенту за ед.",'С закупкой'!$A$8:$Z$8,0)))</f>
        <v/>
      </c>
      <c r="J204" s="54">
        <f>IF(LEFT($C204,6)="Итого:",SUM(J$8:J203)-2*SUMIF($C$8:$C203,"Итого:*",J$8:J203),IF($C204="ИТОГО ПО ПРОЕКТУ",SUM(J$8:J203)-SUMIF($C$8:$C203,"Итого:*",J$8:J203),IF(INDEX('С закупкой'!$A:$Z,ROW()-ROW($A$8)+ROW('С закупкой'!$A$8),MATCH("Сумма клиенту",'С закупкой'!$A$8:$Z$8,0))="","",INDEX('С закупкой'!$A:$Z,ROW()-ROW($A$8)+ROW('С закупкой'!$A$8),MATCH("Сумма клиенту",'С закупкой'!$A$8:$Z$8,0)))))</f>
        <v/>
      </c>
      <c r="K204" s="50">
        <f>IF(INDEX('С закупкой'!$A:$Z,ROW()-ROW($A$8)+ROW('С закупкой'!$A$8),MATCH("Поставка",'С закупкой'!$A$8:$Z$8,0))="","",INDEX('С закупкой'!$A:$Z,ROW()-ROW($A$8)+ROW('С закупкой'!$A$8),MATCH("Поставка",'С закупкой'!$A$8:$Z$8,0)))</f>
        <v/>
      </c>
      <c r="L204" s="50">
        <f>IF(INDEX('С закупкой'!$A:$Z,ROW()-ROW($A$8)+ROW('С закупкой'!$A$8),MATCH("Примечание",'С закупкой'!$A$8:$Z$8,0))="","",INDEX('С закупкой'!$A:$Z,ROW()-ROW($A$8)+ROW('С закупкой'!$A$8),MATCH("Примечание",'С закупкой'!$A$8:$Z$8,0)))</f>
        <v/>
      </c>
    </row>
    <row r="205" ht="36" customHeight="1">
      <c r="A205" s="47">
        <f>IF(ISNA(MATCH("№",'С закупкой'!$A$8:$Z$8,0)),"!",IF(ISNUMBER(INDEX('С закупкой'!$A:$Z,ROW()-ROW($A$8)+ROW('С закупкой'!$A$8),MATCH("№",'С закупкой'!$A$8:$Z$8,0))),INDEX('С закупкой'!$A:$Z,ROW()-ROW($A$8)+ROW('С закупкой'!$A$8),MATCH("№",'С закупкой'!$A$8:$Z$8,0)),""))</f>
        <v/>
      </c>
      <c r="B205" s="48">
        <f>IF(ISBLANK(INDEX('С закупкой'!$A:$Z,ROW()-ROW($A$8)+ROW('С закупкой'!$A$8),MATCH("Фото",'С закупкой'!$A$8:$Z$8,0))),"",INDEX('С закупкой'!$A:$Z,ROW()-ROW($A$8)+ROW('С закупкой'!$A$8),MATCH("Фото",'С закупкой'!$A$8:$Z$8,0)))</f>
        <v/>
      </c>
      <c r="C205" s="49">
        <f>IF(INDEX('С закупкой'!$A:$Z,ROW()-ROW($A$8)+ROW('С закупкой'!$A$8),MATCH("Наименование",'С закупкой'!$A$8:$Z$8,0))&lt;&gt;"",INDEX('С закупкой'!$A:$Z,ROW()-ROW($A$8)+ROW('С закупкой'!$A$8),MATCH("Наименование",'С закупкой'!$A$8:$Z$8,0)),IF(ISTEXT(INDEX('С закупкой'!$A:$Z,ROW()-ROW($A$8)+ROW('С закупкой'!$A$8),MATCH("№",'С закупкой'!$A$8:$Z$8,0))),INDEX('С закупкой'!$A:$Z,ROW()-ROW($A$8)+ROW('С закупкой'!$A$8),MATCH("№",'С закупкой'!$A$8:$Z$8,0)),""))</f>
        <v/>
      </c>
      <c r="D205" s="49">
        <f>IF(INDEX('С закупкой'!$A:$Z,ROW()-ROW($A$8)+ROW('С закупкой'!$A$8),MATCH("Бренд",'С закупкой'!$A$8:$Z$8,0))="","",INDEX('С закупкой'!$A:$Z,ROW()-ROW($A$8)+ROW('С закупкой'!$A$8),MATCH("Бренд",'С закупкой'!$A$8:$Z$8,0)))</f>
        <v/>
      </c>
      <c r="E205" s="50">
        <f>IF(INDEX('С закупкой'!$A:$Z,ROW()-ROW($A$8)+ROW('С закупкой'!$A$8),MATCH("Артикул",'С закупкой'!$A$8:$Z$8,0))="","",INDEX('С закупкой'!$A:$Z,ROW()-ROW($A$8)+ROW('С закупкой'!$A$8),MATCH("Артикул",'С закупкой'!$A$8:$Z$8,0)))</f>
        <v/>
      </c>
      <c r="F205" s="49">
        <f>IF(INDEX('С закупкой'!$A:$Z,ROW()-ROW($A$8)+ROW('С закупкой'!$A$8),MATCH("Комната",'С закупкой'!$A$8:$Z$8,0))="","",INDEX('С закупкой'!$A:$Z,ROW()-ROW($A$8)+ROW('С закупкой'!$A$8),MATCH("Комната",'С закупкой'!$A$8:$Z$8,0)))</f>
        <v/>
      </c>
      <c r="G205" s="51">
        <f>IF(INDEX('С закупкой'!$A:$Z,ROW()-ROW($A$8)+ROW('С закупкой'!$A$8),MATCH("Кол-во",'С закупкой'!$A$8:$Z$8,0))="","",INDEX('С закупкой'!$A:$Z,ROW()-ROW($A$8)+ROW('С закупкой'!$A$8),MATCH("Кол-во",'С закупкой'!$A$8:$Z$8,0)))</f>
        <v/>
      </c>
      <c r="H205" s="52">
        <f>IF(INDEX('С закупкой'!$A:$Z,ROW()-ROW($A$8)+ROW('С закупкой'!$A$8),MATCH("Ед.",'С закупкой'!$A$8:$Z$8,0))="","",INDEX('С закупкой'!$A:$Z,ROW()-ROW($A$8)+ROW('С закупкой'!$A$8),MATCH("Ед.",'С закупкой'!$A$8:$Z$8,0)))</f>
        <v/>
      </c>
      <c r="I205" s="53">
        <f>IF(INDEX('С закупкой'!$A:$Z,ROW()-ROW($A$8)+ROW('С закупкой'!$A$8),MATCH("Клиенту за ед.",'С закупкой'!$A$8:$Z$8,0))="","",INDEX('С закупкой'!$A:$Z,ROW()-ROW($A$8)+ROW('С закупкой'!$A$8),MATCH("Клиенту за ед.",'С закупкой'!$A$8:$Z$8,0)))</f>
        <v/>
      </c>
      <c r="J205" s="54">
        <f>IF(LEFT($C205,6)="Итого:",SUM(J$8:J204)-2*SUMIF($C$8:$C204,"Итого:*",J$8:J204),IF($C205="ИТОГО ПО ПРОЕКТУ",SUM(J$8:J204)-SUMIF($C$8:$C204,"Итого:*",J$8:J204),IF(INDEX('С закупкой'!$A:$Z,ROW()-ROW($A$8)+ROW('С закупкой'!$A$8),MATCH("Сумма клиенту",'С закупкой'!$A$8:$Z$8,0))="","",INDEX('С закупкой'!$A:$Z,ROW()-ROW($A$8)+ROW('С закупкой'!$A$8),MATCH("Сумма клиенту",'С закупкой'!$A$8:$Z$8,0)))))</f>
        <v/>
      </c>
      <c r="K205" s="50">
        <f>IF(INDEX('С закупкой'!$A:$Z,ROW()-ROW($A$8)+ROW('С закупкой'!$A$8),MATCH("Поставка",'С закупкой'!$A$8:$Z$8,0))="","",INDEX('С закупкой'!$A:$Z,ROW()-ROW($A$8)+ROW('С закупкой'!$A$8),MATCH("Поставка",'С закупкой'!$A$8:$Z$8,0)))</f>
        <v/>
      </c>
      <c r="L205" s="50">
        <f>IF(INDEX('С закупкой'!$A:$Z,ROW()-ROW($A$8)+ROW('С закупкой'!$A$8),MATCH("Примечание",'С закупкой'!$A$8:$Z$8,0))="","",INDEX('С закупкой'!$A:$Z,ROW()-ROW($A$8)+ROW('С закупкой'!$A$8),MATCH("Примечание",'С закупкой'!$A$8:$Z$8,0)))</f>
        <v/>
      </c>
    </row>
    <row r="206" ht="36" customHeight="1">
      <c r="A206" s="47">
        <f>IF(ISNA(MATCH("№",'С закупкой'!$A$8:$Z$8,0)),"!",IF(ISNUMBER(INDEX('С закупкой'!$A:$Z,ROW()-ROW($A$8)+ROW('С закупкой'!$A$8),MATCH("№",'С закупкой'!$A$8:$Z$8,0))),INDEX('С закупкой'!$A:$Z,ROW()-ROW($A$8)+ROW('С закупкой'!$A$8),MATCH("№",'С закупкой'!$A$8:$Z$8,0)),""))</f>
        <v/>
      </c>
      <c r="B206" s="48">
        <f>IF(ISBLANK(INDEX('С закупкой'!$A:$Z,ROW()-ROW($A$8)+ROW('С закупкой'!$A$8),MATCH("Фото",'С закупкой'!$A$8:$Z$8,0))),"",INDEX('С закупкой'!$A:$Z,ROW()-ROW($A$8)+ROW('С закупкой'!$A$8),MATCH("Фото",'С закупкой'!$A$8:$Z$8,0)))</f>
        <v/>
      </c>
      <c r="C206" s="49">
        <f>IF(INDEX('С закупкой'!$A:$Z,ROW()-ROW($A$8)+ROW('С закупкой'!$A$8),MATCH("Наименование",'С закупкой'!$A$8:$Z$8,0))&lt;&gt;"",INDEX('С закупкой'!$A:$Z,ROW()-ROW($A$8)+ROW('С закупкой'!$A$8),MATCH("Наименование",'С закупкой'!$A$8:$Z$8,0)),IF(ISTEXT(INDEX('С закупкой'!$A:$Z,ROW()-ROW($A$8)+ROW('С закупкой'!$A$8),MATCH("№",'С закупкой'!$A$8:$Z$8,0))),INDEX('С закупкой'!$A:$Z,ROW()-ROW($A$8)+ROW('С закупкой'!$A$8),MATCH("№",'С закупкой'!$A$8:$Z$8,0)),""))</f>
        <v/>
      </c>
      <c r="D206" s="49">
        <f>IF(INDEX('С закупкой'!$A:$Z,ROW()-ROW($A$8)+ROW('С закупкой'!$A$8),MATCH("Бренд",'С закупкой'!$A$8:$Z$8,0))="","",INDEX('С закупкой'!$A:$Z,ROW()-ROW($A$8)+ROW('С закупкой'!$A$8),MATCH("Бренд",'С закупкой'!$A$8:$Z$8,0)))</f>
        <v/>
      </c>
      <c r="E206" s="50">
        <f>IF(INDEX('С закупкой'!$A:$Z,ROW()-ROW($A$8)+ROW('С закупкой'!$A$8),MATCH("Артикул",'С закупкой'!$A$8:$Z$8,0))="","",INDEX('С закупкой'!$A:$Z,ROW()-ROW($A$8)+ROW('С закупкой'!$A$8),MATCH("Артикул",'С закупкой'!$A$8:$Z$8,0)))</f>
        <v/>
      </c>
      <c r="F206" s="49">
        <f>IF(INDEX('С закупкой'!$A:$Z,ROW()-ROW($A$8)+ROW('С закупкой'!$A$8),MATCH("Комната",'С закупкой'!$A$8:$Z$8,0))="","",INDEX('С закупкой'!$A:$Z,ROW()-ROW($A$8)+ROW('С закупкой'!$A$8),MATCH("Комната",'С закупкой'!$A$8:$Z$8,0)))</f>
        <v/>
      </c>
      <c r="G206" s="51">
        <f>IF(INDEX('С закупкой'!$A:$Z,ROW()-ROW($A$8)+ROW('С закупкой'!$A$8),MATCH("Кол-во",'С закупкой'!$A$8:$Z$8,0))="","",INDEX('С закупкой'!$A:$Z,ROW()-ROW($A$8)+ROW('С закупкой'!$A$8),MATCH("Кол-во",'С закупкой'!$A$8:$Z$8,0)))</f>
        <v/>
      </c>
      <c r="H206" s="52">
        <f>IF(INDEX('С закупкой'!$A:$Z,ROW()-ROW($A$8)+ROW('С закупкой'!$A$8),MATCH("Ед.",'С закупкой'!$A$8:$Z$8,0))="","",INDEX('С закупкой'!$A:$Z,ROW()-ROW($A$8)+ROW('С закупкой'!$A$8),MATCH("Ед.",'С закупкой'!$A$8:$Z$8,0)))</f>
        <v/>
      </c>
      <c r="I206" s="53">
        <f>IF(INDEX('С закупкой'!$A:$Z,ROW()-ROW($A$8)+ROW('С закупкой'!$A$8),MATCH("Клиенту за ед.",'С закупкой'!$A$8:$Z$8,0))="","",INDEX('С закупкой'!$A:$Z,ROW()-ROW($A$8)+ROW('С закупкой'!$A$8),MATCH("Клиенту за ед.",'С закупкой'!$A$8:$Z$8,0)))</f>
        <v/>
      </c>
      <c r="J206" s="54">
        <f>IF(LEFT($C206,6)="Итого:",SUM(J$8:J205)-2*SUMIF($C$8:$C205,"Итого:*",J$8:J205),IF($C206="ИТОГО ПО ПРОЕКТУ",SUM(J$8:J205)-SUMIF($C$8:$C205,"Итого:*",J$8:J205),IF(INDEX('С закупкой'!$A:$Z,ROW()-ROW($A$8)+ROW('С закупкой'!$A$8),MATCH("Сумма клиенту",'С закупкой'!$A$8:$Z$8,0))="","",INDEX('С закупкой'!$A:$Z,ROW()-ROW($A$8)+ROW('С закупкой'!$A$8),MATCH("Сумма клиенту",'С закупкой'!$A$8:$Z$8,0)))))</f>
        <v/>
      </c>
      <c r="K206" s="50">
        <f>IF(INDEX('С закупкой'!$A:$Z,ROW()-ROW($A$8)+ROW('С закупкой'!$A$8),MATCH("Поставка",'С закупкой'!$A$8:$Z$8,0))="","",INDEX('С закупкой'!$A:$Z,ROW()-ROW($A$8)+ROW('С закупкой'!$A$8),MATCH("Поставка",'С закупкой'!$A$8:$Z$8,0)))</f>
        <v/>
      </c>
      <c r="L206" s="50">
        <f>IF(INDEX('С закупкой'!$A:$Z,ROW()-ROW($A$8)+ROW('С закупкой'!$A$8),MATCH("Примечание",'С закупкой'!$A$8:$Z$8,0))="","",INDEX('С закупкой'!$A:$Z,ROW()-ROW($A$8)+ROW('С закупкой'!$A$8),MATCH("Примечание",'С закупкой'!$A$8:$Z$8,0)))</f>
        <v/>
      </c>
    </row>
    <row r="207" ht="36" customHeight="1">
      <c r="A207" s="47">
        <f>IF(ISNA(MATCH("№",'С закупкой'!$A$8:$Z$8,0)),"!",IF(ISNUMBER(INDEX('С закупкой'!$A:$Z,ROW()-ROW($A$8)+ROW('С закупкой'!$A$8),MATCH("№",'С закупкой'!$A$8:$Z$8,0))),INDEX('С закупкой'!$A:$Z,ROW()-ROW($A$8)+ROW('С закупкой'!$A$8),MATCH("№",'С закупкой'!$A$8:$Z$8,0)),""))</f>
        <v/>
      </c>
      <c r="B207" s="48">
        <f>IF(ISBLANK(INDEX('С закупкой'!$A:$Z,ROW()-ROW($A$8)+ROW('С закупкой'!$A$8),MATCH("Фото",'С закупкой'!$A$8:$Z$8,0))),"",INDEX('С закупкой'!$A:$Z,ROW()-ROW($A$8)+ROW('С закупкой'!$A$8),MATCH("Фото",'С закупкой'!$A$8:$Z$8,0)))</f>
        <v/>
      </c>
      <c r="C207" s="49">
        <f>IF(INDEX('С закупкой'!$A:$Z,ROW()-ROW($A$8)+ROW('С закупкой'!$A$8),MATCH("Наименование",'С закупкой'!$A$8:$Z$8,0))&lt;&gt;"",INDEX('С закупкой'!$A:$Z,ROW()-ROW($A$8)+ROW('С закупкой'!$A$8),MATCH("Наименование",'С закупкой'!$A$8:$Z$8,0)),IF(ISTEXT(INDEX('С закупкой'!$A:$Z,ROW()-ROW($A$8)+ROW('С закупкой'!$A$8),MATCH("№",'С закупкой'!$A$8:$Z$8,0))),INDEX('С закупкой'!$A:$Z,ROW()-ROW($A$8)+ROW('С закупкой'!$A$8),MATCH("№",'С закупкой'!$A$8:$Z$8,0)),""))</f>
        <v/>
      </c>
      <c r="D207" s="49">
        <f>IF(INDEX('С закупкой'!$A:$Z,ROW()-ROW($A$8)+ROW('С закупкой'!$A$8),MATCH("Бренд",'С закупкой'!$A$8:$Z$8,0))="","",INDEX('С закупкой'!$A:$Z,ROW()-ROW($A$8)+ROW('С закупкой'!$A$8),MATCH("Бренд",'С закупкой'!$A$8:$Z$8,0)))</f>
        <v/>
      </c>
      <c r="E207" s="50">
        <f>IF(INDEX('С закупкой'!$A:$Z,ROW()-ROW($A$8)+ROW('С закупкой'!$A$8),MATCH("Артикул",'С закупкой'!$A$8:$Z$8,0))="","",INDEX('С закупкой'!$A:$Z,ROW()-ROW($A$8)+ROW('С закупкой'!$A$8),MATCH("Артикул",'С закупкой'!$A$8:$Z$8,0)))</f>
        <v/>
      </c>
      <c r="F207" s="49">
        <f>IF(INDEX('С закупкой'!$A:$Z,ROW()-ROW($A$8)+ROW('С закупкой'!$A$8),MATCH("Комната",'С закупкой'!$A$8:$Z$8,0))="","",INDEX('С закупкой'!$A:$Z,ROW()-ROW($A$8)+ROW('С закупкой'!$A$8),MATCH("Комната",'С закупкой'!$A$8:$Z$8,0)))</f>
        <v/>
      </c>
      <c r="G207" s="51">
        <f>IF(INDEX('С закупкой'!$A:$Z,ROW()-ROW($A$8)+ROW('С закупкой'!$A$8),MATCH("Кол-во",'С закупкой'!$A$8:$Z$8,0))="","",INDEX('С закупкой'!$A:$Z,ROW()-ROW($A$8)+ROW('С закупкой'!$A$8),MATCH("Кол-во",'С закупкой'!$A$8:$Z$8,0)))</f>
        <v/>
      </c>
      <c r="H207" s="52">
        <f>IF(INDEX('С закупкой'!$A:$Z,ROW()-ROW($A$8)+ROW('С закупкой'!$A$8),MATCH("Ед.",'С закупкой'!$A$8:$Z$8,0))="","",INDEX('С закупкой'!$A:$Z,ROW()-ROW($A$8)+ROW('С закупкой'!$A$8),MATCH("Ед.",'С закупкой'!$A$8:$Z$8,0)))</f>
        <v/>
      </c>
      <c r="I207" s="53">
        <f>IF(INDEX('С закупкой'!$A:$Z,ROW()-ROW($A$8)+ROW('С закупкой'!$A$8),MATCH("Клиенту за ед.",'С закупкой'!$A$8:$Z$8,0))="","",INDEX('С закупкой'!$A:$Z,ROW()-ROW($A$8)+ROW('С закупкой'!$A$8),MATCH("Клиенту за ед.",'С закупкой'!$A$8:$Z$8,0)))</f>
        <v/>
      </c>
      <c r="J207" s="54">
        <f>IF(LEFT($C207,6)="Итого:",SUM(J$8:J206)-2*SUMIF($C$8:$C206,"Итого:*",J$8:J206),IF($C207="ИТОГО ПО ПРОЕКТУ",SUM(J$8:J206)-SUMIF($C$8:$C206,"Итого:*",J$8:J206),IF(INDEX('С закупкой'!$A:$Z,ROW()-ROW($A$8)+ROW('С закупкой'!$A$8),MATCH("Сумма клиенту",'С закупкой'!$A$8:$Z$8,0))="","",INDEX('С закупкой'!$A:$Z,ROW()-ROW($A$8)+ROW('С закупкой'!$A$8),MATCH("Сумма клиенту",'С закупкой'!$A$8:$Z$8,0)))))</f>
        <v/>
      </c>
      <c r="K207" s="50">
        <f>IF(INDEX('С закупкой'!$A:$Z,ROW()-ROW($A$8)+ROW('С закупкой'!$A$8),MATCH("Поставка",'С закупкой'!$A$8:$Z$8,0))="","",INDEX('С закупкой'!$A:$Z,ROW()-ROW($A$8)+ROW('С закупкой'!$A$8),MATCH("Поставка",'С закупкой'!$A$8:$Z$8,0)))</f>
        <v/>
      </c>
      <c r="L207" s="50">
        <f>IF(INDEX('С закупкой'!$A:$Z,ROW()-ROW($A$8)+ROW('С закупкой'!$A$8),MATCH("Примечание",'С закупкой'!$A$8:$Z$8,0))="","",INDEX('С закупкой'!$A:$Z,ROW()-ROW($A$8)+ROW('С закупкой'!$A$8),MATCH("Примечание",'С закупкой'!$A$8:$Z$8,0)))</f>
        <v/>
      </c>
    </row>
    <row r="208" ht="36" customHeight="1">
      <c r="A208" s="47">
        <f>IF(ISNA(MATCH("№",'С закупкой'!$A$8:$Z$8,0)),"!",IF(ISNUMBER(INDEX('С закупкой'!$A:$Z,ROW()-ROW($A$8)+ROW('С закупкой'!$A$8),MATCH("№",'С закупкой'!$A$8:$Z$8,0))),INDEX('С закупкой'!$A:$Z,ROW()-ROW($A$8)+ROW('С закупкой'!$A$8),MATCH("№",'С закупкой'!$A$8:$Z$8,0)),""))</f>
        <v/>
      </c>
      <c r="B208" s="48">
        <f>IF(ISBLANK(INDEX('С закупкой'!$A:$Z,ROW()-ROW($A$8)+ROW('С закупкой'!$A$8),MATCH("Фото",'С закупкой'!$A$8:$Z$8,0))),"",INDEX('С закупкой'!$A:$Z,ROW()-ROW($A$8)+ROW('С закупкой'!$A$8),MATCH("Фото",'С закупкой'!$A$8:$Z$8,0)))</f>
        <v/>
      </c>
      <c r="C208" s="49">
        <f>IF(INDEX('С закупкой'!$A:$Z,ROW()-ROW($A$8)+ROW('С закупкой'!$A$8),MATCH("Наименование",'С закупкой'!$A$8:$Z$8,0))&lt;&gt;"",INDEX('С закупкой'!$A:$Z,ROW()-ROW($A$8)+ROW('С закупкой'!$A$8),MATCH("Наименование",'С закупкой'!$A$8:$Z$8,0)),IF(ISTEXT(INDEX('С закупкой'!$A:$Z,ROW()-ROW($A$8)+ROW('С закупкой'!$A$8),MATCH("№",'С закупкой'!$A$8:$Z$8,0))),INDEX('С закупкой'!$A:$Z,ROW()-ROW($A$8)+ROW('С закупкой'!$A$8),MATCH("№",'С закупкой'!$A$8:$Z$8,0)),""))</f>
        <v/>
      </c>
      <c r="D208" s="49">
        <f>IF(INDEX('С закупкой'!$A:$Z,ROW()-ROW($A$8)+ROW('С закупкой'!$A$8),MATCH("Бренд",'С закупкой'!$A$8:$Z$8,0))="","",INDEX('С закупкой'!$A:$Z,ROW()-ROW($A$8)+ROW('С закупкой'!$A$8),MATCH("Бренд",'С закупкой'!$A$8:$Z$8,0)))</f>
        <v/>
      </c>
      <c r="E208" s="50">
        <f>IF(INDEX('С закупкой'!$A:$Z,ROW()-ROW($A$8)+ROW('С закупкой'!$A$8),MATCH("Артикул",'С закупкой'!$A$8:$Z$8,0))="","",INDEX('С закупкой'!$A:$Z,ROW()-ROW($A$8)+ROW('С закупкой'!$A$8),MATCH("Артикул",'С закупкой'!$A$8:$Z$8,0)))</f>
        <v/>
      </c>
      <c r="F208" s="49">
        <f>IF(INDEX('С закупкой'!$A:$Z,ROW()-ROW($A$8)+ROW('С закупкой'!$A$8),MATCH("Комната",'С закупкой'!$A$8:$Z$8,0))="","",INDEX('С закупкой'!$A:$Z,ROW()-ROW($A$8)+ROW('С закупкой'!$A$8),MATCH("Комната",'С закупкой'!$A$8:$Z$8,0)))</f>
        <v/>
      </c>
      <c r="G208" s="51">
        <f>IF(INDEX('С закупкой'!$A:$Z,ROW()-ROW($A$8)+ROW('С закупкой'!$A$8),MATCH("Кол-во",'С закупкой'!$A$8:$Z$8,0))="","",INDEX('С закупкой'!$A:$Z,ROW()-ROW($A$8)+ROW('С закупкой'!$A$8),MATCH("Кол-во",'С закупкой'!$A$8:$Z$8,0)))</f>
        <v/>
      </c>
      <c r="H208" s="52">
        <f>IF(INDEX('С закупкой'!$A:$Z,ROW()-ROW($A$8)+ROW('С закупкой'!$A$8),MATCH("Ед.",'С закупкой'!$A$8:$Z$8,0))="","",INDEX('С закупкой'!$A:$Z,ROW()-ROW($A$8)+ROW('С закупкой'!$A$8),MATCH("Ед.",'С закупкой'!$A$8:$Z$8,0)))</f>
        <v/>
      </c>
      <c r="I208" s="53">
        <f>IF(INDEX('С закупкой'!$A:$Z,ROW()-ROW($A$8)+ROW('С закупкой'!$A$8),MATCH("Клиенту за ед.",'С закупкой'!$A$8:$Z$8,0))="","",INDEX('С закупкой'!$A:$Z,ROW()-ROW($A$8)+ROW('С закупкой'!$A$8),MATCH("Клиенту за ед.",'С закупкой'!$A$8:$Z$8,0)))</f>
        <v/>
      </c>
      <c r="J208" s="54">
        <f>IF(LEFT($C208,6)="Итого:",SUM(J$8:J207)-2*SUMIF($C$8:$C207,"Итого:*",J$8:J207),IF($C208="ИТОГО ПО ПРОЕКТУ",SUM(J$8:J207)-SUMIF($C$8:$C207,"Итого:*",J$8:J207),IF(INDEX('С закупкой'!$A:$Z,ROW()-ROW($A$8)+ROW('С закупкой'!$A$8),MATCH("Сумма клиенту",'С закупкой'!$A$8:$Z$8,0))="","",INDEX('С закупкой'!$A:$Z,ROW()-ROW($A$8)+ROW('С закупкой'!$A$8),MATCH("Сумма клиенту",'С закупкой'!$A$8:$Z$8,0)))))</f>
        <v/>
      </c>
      <c r="K208" s="50">
        <f>IF(INDEX('С закупкой'!$A:$Z,ROW()-ROW($A$8)+ROW('С закупкой'!$A$8),MATCH("Поставка",'С закупкой'!$A$8:$Z$8,0))="","",INDEX('С закупкой'!$A:$Z,ROW()-ROW($A$8)+ROW('С закупкой'!$A$8),MATCH("Поставка",'С закупкой'!$A$8:$Z$8,0)))</f>
        <v/>
      </c>
      <c r="L208" s="50">
        <f>IF(INDEX('С закупкой'!$A:$Z,ROW()-ROW($A$8)+ROW('С закупкой'!$A$8),MATCH("Примечание",'С закупкой'!$A$8:$Z$8,0))="","",INDEX('С закупкой'!$A:$Z,ROW()-ROW($A$8)+ROW('С закупкой'!$A$8),MATCH("Примечание",'С закупкой'!$A$8:$Z$8,0)))</f>
        <v/>
      </c>
    </row>
    <row r="209" ht="36" customHeight="1">
      <c r="A209" s="47">
        <f>IF(ISNA(MATCH("№",'С закупкой'!$A$8:$Z$8,0)),"!",IF(ISNUMBER(INDEX('С закупкой'!$A:$Z,ROW()-ROW($A$8)+ROW('С закупкой'!$A$8),MATCH("№",'С закупкой'!$A$8:$Z$8,0))),INDEX('С закупкой'!$A:$Z,ROW()-ROW($A$8)+ROW('С закупкой'!$A$8),MATCH("№",'С закупкой'!$A$8:$Z$8,0)),""))</f>
        <v/>
      </c>
      <c r="B209" s="48">
        <f>IF(ISBLANK(INDEX('С закупкой'!$A:$Z,ROW()-ROW($A$8)+ROW('С закупкой'!$A$8),MATCH("Фото",'С закупкой'!$A$8:$Z$8,0))),"",INDEX('С закупкой'!$A:$Z,ROW()-ROW($A$8)+ROW('С закупкой'!$A$8),MATCH("Фото",'С закупкой'!$A$8:$Z$8,0)))</f>
        <v/>
      </c>
      <c r="C209" s="49">
        <f>IF(INDEX('С закупкой'!$A:$Z,ROW()-ROW($A$8)+ROW('С закупкой'!$A$8),MATCH("Наименование",'С закупкой'!$A$8:$Z$8,0))&lt;&gt;"",INDEX('С закупкой'!$A:$Z,ROW()-ROW($A$8)+ROW('С закупкой'!$A$8),MATCH("Наименование",'С закупкой'!$A$8:$Z$8,0)),IF(ISTEXT(INDEX('С закупкой'!$A:$Z,ROW()-ROW($A$8)+ROW('С закупкой'!$A$8),MATCH("№",'С закупкой'!$A$8:$Z$8,0))),INDEX('С закупкой'!$A:$Z,ROW()-ROW($A$8)+ROW('С закупкой'!$A$8),MATCH("№",'С закупкой'!$A$8:$Z$8,0)),""))</f>
        <v/>
      </c>
      <c r="D209" s="49">
        <f>IF(INDEX('С закупкой'!$A:$Z,ROW()-ROW($A$8)+ROW('С закупкой'!$A$8),MATCH("Бренд",'С закупкой'!$A$8:$Z$8,0))="","",INDEX('С закупкой'!$A:$Z,ROW()-ROW($A$8)+ROW('С закупкой'!$A$8),MATCH("Бренд",'С закупкой'!$A$8:$Z$8,0)))</f>
        <v/>
      </c>
      <c r="E209" s="50">
        <f>IF(INDEX('С закупкой'!$A:$Z,ROW()-ROW($A$8)+ROW('С закупкой'!$A$8),MATCH("Артикул",'С закупкой'!$A$8:$Z$8,0))="","",INDEX('С закупкой'!$A:$Z,ROW()-ROW($A$8)+ROW('С закупкой'!$A$8),MATCH("Артикул",'С закупкой'!$A$8:$Z$8,0)))</f>
        <v/>
      </c>
      <c r="F209" s="49">
        <f>IF(INDEX('С закупкой'!$A:$Z,ROW()-ROW($A$8)+ROW('С закупкой'!$A$8),MATCH("Комната",'С закупкой'!$A$8:$Z$8,0))="","",INDEX('С закупкой'!$A:$Z,ROW()-ROW($A$8)+ROW('С закупкой'!$A$8),MATCH("Комната",'С закупкой'!$A$8:$Z$8,0)))</f>
        <v/>
      </c>
      <c r="G209" s="51">
        <f>IF(INDEX('С закупкой'!$A:$Z,ROW()-ROW($A$8)+ROW('С закупкой'!$A$8),MATCH("Кол-во",'С закупкой'!$A$8:$Z$8,0))="","",INDEX('С закупкой'!$A:$Z,ROW()-ROW($A$8)+ROW('С закупкой'!$A$8),MATCH("Кол-во",'С закупкой'!$A$8:$Z$8,0)))</f>
        <v/>
      </c>
      <c r="H209" s="52">
        <f>IF(INDEX('С закупкой'!$A:$Z,ROW()-ROW($A$8)+ROW('С закупкой'!$A$8),MATCH("Ед.",'С закупкой'!$A$8:$Z$8,0))="","",INDEX('С закупкой'!$A:$Z,ROW()-ROW($A$8)+ROW('С закупкой'!$A$8),MATCH("Ед.",'С закупкой'!$A$8:$Z$8,0)))</f>
        <v/>
      </c>
      <c r="I209" s="53">
        <f>IF(INDEX('С закупкой'!$A:$Z,ROW()-ROW($A$8)+ROW('С закупкой'!$A$8),MATCH("Клиенту за ед.",'С закупкой'!$A$8:$Z$8,0))="","",INDEX('С закупкой'!$A:$Z,ROW()-ROW($A$8)+ROW('С закупкой'!$A$8),MATCH("Клиенту за ед.",'С закупкой'!$A$8:$Z$8,0)))</f>
        <v/>
      </c>
      <c r="J209" s="54">
        <f>IF(LEFT($C209,6)="Итого:",SUM(J$8:J208)-2*SUMIF($C$8:$C208,"Итого:*",J$8:J208),IF($C209="ИТОГО ПО ПРОЕКТУ",SUM(J$8:J208)-SUMIF($C$8:$C208,"Итого:*",J$8:J208),IF(INDEX('С закупкой'!$A:$Z,ROW()-ROW($A$8)+ROW('С закупкой'!$A$8),MATCH("Сумма клиенту",'С закупкой'!$A$8:$Z$8,0))="","",INDEX('С закупкой'!$A:$Z,ROW()-ROW($A$8)+ROW('С закупкой'!$A$8),MATCH("Сумма клиенту",'С закупкой'!$A$8:$Z$8,0)))))</f>
        <v/>
      </c>
      <c r="K209" s="50">
        <f>IF(INDEX('С закупкой'!$A:$Z,ROW()-ROW($A$8)+ROW('С закупкой'!$A$8),MATCH("Поставка",'С закупкой'!$A$8:$Z$8,0))="","",INDEX('С закупкой'!$A:$Z,ROW()-ROW($A$8)+ROW('С закупкой'!$A$8),MATCH("Поставка",'С закупкой'!$A$8:$Z$8,0)))</f>
        <v/>
      </c>
      <c r="L209" s="50">
        <f>IF(INDEX('С закупкой'!$A:$Z,ROW()-ROW($A$8)+ROW('С закупкой'!$A$8),MATCH("Примечание",'С закупкой'!$A$8:$Z$8,0))="","",INDEX('С закупкой'!$A:$Z,ROW()-ROW($A$8)+ROW('С закупкой'!$A$8),MATCH("Примечание",'С закупкой'!$A$8:$Z$8,0)))</f>
        <v/>
      </c>
    </row>
    <row r="210" ht="36" customHeight="1">
      <c r="A210" s="47">
        <f>IF(ISNA(MATCH("№",'С закупкой'!$A$8:$Z$8,0)),"!",IF(ISNUMBER(INDEX('С закупкой'!$A:$Z,ROW()-ROW($A$8)+ROW('С закупкой'!$A$8),MATCH("№",'С закупкой'!$A$8:$Z$8,0))),INDEX('С закупкой'!$A:$Z,ROW()-ROW($A$8)+ROW('С закупкой'!$A$8),MATCH("№",'С закупкой'!$A$8:$Z$8,0)),""))</f>
        <v/>
      </c>
      <c r="B210" s="48">
        <f>IF(ISBLANK(INDEX('С закупкой'!$A:$Z,ROW()-ROW($A$8)+ROW('С закупкой'!$A$8),MATCH("Фото",'С закупкой'!$A$8:$Z$8,0))),"",INDEX('С закупкой'!$A:$Z,ROW()-ROW($A$8)+ROW('С закупкой'!$A$8),MATCH("Фото",'С закупкой'!$A$8:$Z$8,0)))</f>
        <v/>
      </c>
      <c r="C210" s="49">
        <f>IF(INDEX('С закупкой'!$A:$Z,ROW()-ROW($A$8)+ROW('С закупкой'!$A$8),MATCH("Наименование",'С закупкой'!$A$8:$Z$8,0))&lt;&gt;"",INDEX('С закупкой'!$A:$Z,ROW()-ROW($A$8)+ROW('С закупкой'!$A$8),MATCH("Наименование",'С закупкой'!$A$8:$Z$8,0)),IF(ISTEXT(INDEX('С закупкой'!$A:$Z,ROW()-ROW($A$8)+ROW('С закупкой'!$A$8),MATCH("№",'С закупкой'!$A$8:$Z$8,0))),INDEX('С закупкой'!$A:$Z,ROW()-ROW($A$8)+ROW('С закупкой'!$A$8),MATCH("№",'С закупкой'!$A$8:$Z$8,0)),""))</f>
        <v/>
      </c>
      <c r="D210" s="49">
        <f>IF(INDEX('С закупкой'!$A:$Z,ROW()-ROW($A$8)+ROW('С закупкой'!$A$8),MATCH("Бренд",'С закупкой'!$A$8:$Z$8,0))="","",INDEX('С закупкой'!$A:$Z,ROW()-ROW($A$8)+ROW('С закупкой'!$A$8),MATCH("Бренд",'С закупкой'!$A$8:$Z$8,0)))</f>
        <v/>
      </c>
      <c r="E210" s="50">
        <f>IF(INDEX('С закупкой'!$A:$Z,ROW()-ROW($A$8)+ROW('С закупкой'!$A$8),MATCH("Артикул",'С закупкой'!$A$8:$Z$8,0))="","",INDEX('С закупкой'!$A:$Z,ROW()-ROW($A$8)+ROW('С закупкой'!$A$8),MATCH("Артикул",'С закупкой'!$A$8:$Z$8,0)))</f>
        <v/>
      </c>
      <c r="F210" s="49">
        <f>IF(INDEX('С закупкой'!$A:$Z,ROW()-ROW($A$8)+ROW('С закупкой'!$A$8),MATCH("Комната",'С закупкой'!$A$8:$Z$8,0))="","",INDEX('С закупкой'!$A:$Z,ROW()-ROW($A$8)+ROW('С закупкой'!$A$8),MATCH("Комната",'С закупкой'!$A$8:$Z$8,0)))</f>
        <v/>
      </c>
      <c r="G210" s="51">
        <f>IF(INDEX('С закупкой'!$A:$Z,ROW()-ROW($A$8)+ROW('С закупкой'!$A$8),MATCH("Кол-во",'С закупкой'!$A$8:$Z$8,0))="","",INDEX('С закупкой'!$A:$Z,ROW()-ROW($A$8)+ROW('С закупкой'!$A$8),MATCH("Кол-во",'С закупкой'!$A$8:$Z$8,0)))</f>
        <v/>
      </c>
      <c r="H210" s="52">
        <f>IF(INDEX('С закупкой'!$A:$Z,ROW()-ROW($A$8)+ROW('С закупкой'!$A$8),MATCH("Ед.",'С закупкой'!$A$8:$Z$8,0))="","",INDEX('С закупкой'!$A:$Z,ROW()-ROW($A$8)+ROW('С закупкой'!$A$8),MATCH("Ед.",'С закупкой'!$A$8:$Z$8,0)))</f>
        <v/>
      </c>
      <c r="I210" s="53">
        <f>IF(INDEX('С закупкой'!$A:$Z,ROW()-ROW($A$8)+ROW('С закупкой'!$A$8),MATCH("Клиенту за ед.",'С закупкой'!$A$8:$Z$8,0))="","",INDEX('С закупкой'!$A:$Z,ROW()-ROW($A$8)+ROW('С закупкой'!$A$8),MATCH("Клиенту за ед.",'С закупкой'!$A$8:$Z$8,0)))</f>
        <v/>
      </c>
      <c r="J210" s="54">
        <f>IF(LEFT($C210,6)="Итого:",SUM(J$8:J209)-2*SUMIF($C$8:$C209,"Итого:*",J$8:J209),IF($C210="ИТОГО ПО ПРОЕКТУ",SUM(J$8:J209)-SUMIF($C$8:$C209,"Итого:*",J$8:J209),IF(INDEX('С закупкой'!$A:$Z,ROW()-ROW($A$8)+ROW('С закупкой'!$A$8),MATCH("Сумма клиенту",'С закупкой'!$A$8:$Z$8,0))="","",INDEX('С закупкой'!$A:$Z,ROW()-ROW($A$8)+ROW('С закупкой'!$A$8),MATCH("Сумма клиенту",'С закупкой'!$A$8:$Z$8,0)))))</f>
        <v/>
      </c>
      <c r="K210" s="50">
        <f>IF(INDEX('С закупкой'!$A:$Z,ROW()-ROW($A$8)+ROW('С закупкой'!$A$8),MATCH("Поставка",'С закупкой'!$A$8:$Z$8,0))="","",INDEX('С закупкой'!$A:$Z,ROW()-ROW($A$8)+ROW('С закупкой'!$A$8),MATCH("Поставка",'С закупкой'!$A$8:$Z$8,0)))</f>
        <v/>
      </c>
      <c r="L210" s="50">
        <f>IF(INDEX('С закупкой'!$A:$Z,ROW()-ROW($A$8)+ROW('С закупкой'!$A$8),MATCH("Примечание",'С закупкой'!$A$8:$Z$8,0))="","",INDEX('С закупкой'!$A:$Z,ROW()-ROW($A$8)+ROW('С закупкой'!$A$8),MATCH("Примечание",'С закупкой'!$A$8:$Z$8,0)))</f>
        <v/>
      </c>
    </row>
    <row r="211" ht="36" customHeight="1">
      <c r="A211" s="47">
        <f>IF(ISNA(MATCH("№",'С закупкой'!$A$8:$Z$8,0)),"!",IF(ISNUMBER(INDEX('С закупкой'!$A:$Z,ROW()-ROW($A$8)+ROW('С закупкой'!$A$8),MATCH("№",'С закупкой'!$A$8:$Z$8,0))),INDEX('С закупкой'!$A:$Z,ROW()-ROW($A$8)+ROW('С закупкой'!$A$8),MATCH("№",'С закупкой'!$A$8:$Z$8,0)),""))</f>
        <v/>
      </c>
      <c r="B211" s="48">
        <f>IF(ISBLANK(INDEX('С закупкой'!$A:$Z,ROW()-ROW($A$8)+ROW('С закупкой'!$A$8),MATCH("Фото",'С закупкой'!$A$8:$Z$8,0))),"",INDEX('С закупкой'!$A:$Z,ROW()-ROW($A$8)+ROW('С закупкой'!$A$8),MATCH("Фото",'С закупкой'!$A$8:$Z$8,0)))</f>
        <v/>
      </c>
      <c r="C211" s="49">
        <f>IF(INDEX('С закупкой'!$A:$Z,ROW()-ROW($A$8)+ROW('С закупкой'!$A$8),MATCH("Наименование",'С закупкой'!$A$8:$Z$8,0))&lt;&gt;"",INDEX('С закупкой'!$A:$Z,ROW()-ROW($A$8)+ROW('С закупкой'!$A$8),MATCH("Наименование",'С закупкой'!$A$8:$Z$8,0)),IF(ISTEXT(INDEX('С закупкой'!$A:$Z,ROW()-ROW($A$8)+ROW('С закупкой'!$A$8),MATCH("№",'С закупкой'!$A$8:$Z$8,0))),INDEX('С закупкой'!$A:$Z,ROW()-ROW($A$8)+ROW('С закупкой'!$A$8),MATCH("№",'С закупкой'!$A$8:$Z$8,0)),""))</f>
        <v/>
      </c>
      <c r="D211" s="49">
        <f>IF(INDEX('С закупкой'!$A:$Z,ROW()-ROW($A$8)+ROW('С закупкой'!$A$8),MATCH("Бренд",'С закупкой'!$A$8:$Z$8,0))="","",INDEX('С закупкой'!$A:$Z,ROW()-ROW($A$8)+ROW('С закупкой'!$A$8),MATCH("Бренд",'С закупкой'!$A$8:$Z$8,0)))</f>
        <v/>
      </c>
      <c r="E211" s="50">
        <f>IF(INDEX('С закупкой'!$A:$Z,ROW()-ROW($A$8)+ROW('С закупкой'!$A$8),MATCH("Артикул",'С закупкой'!$A$8:$Z$8,0))="","",INDEX('С закупкой'!$A:$Z,ROW()-ROW($A$8)+ROW('С закупкой'!$A$8),MATCH("Артикул",'С закупкой'!$A$8:$Z$8,0)))</f>
        <v/>
      </c>
      <c r="F211" s="49">
        <f>IF(INDEX('С закупкой'!$A:$Z,ROW()-ROW($A$8)+ROW('С закупкой'!$A$8),MATCH("Комната",'С закупкой'!$A$8:$Z$8,0))="","",INDEX('С закупкой'!$A:$Z,ROW()-ROW($A$8)+ROW('С закупкой'!$A$8),MATCH("Комната",'С закупкой'!$A$8:$Z$8,0)))</f>
        <v/>
      </c>
      <c r="G211" s="51">
        <f>IF(INDEX('С закупкой'!$A:$Z,ROW()-ROW($A$8)+ROW('С закупкой'!$A$8),MATCH("Кол-во",'С закупкой'!$A$8:$Z$8,0))="","",INDEX('С закупкой'!$A:$Z,ROW()-ROW($A$8)+ROW('С закупкой'!$A$8),MATCH("Кол-во",'С закупкой'!$A$8:$Z$8,0)))</f>
        <v/>
      </c>
      <c r="H211" s="52">
        <f>IF(INDEX('С закупкой'!$A:$Z,ROW()-ROW($A$8)+ROW('С закупкой'!$A$8),MATCH("Ед.",'С закупкой'!$A$8:$Z$8,0))="","",INDEX('С закупкой'!$A:$Z,ROW()-ROW($A$8)+ROW('С закупкой'!$A$8),MATCH("Ед.",'С закупкой'!$A$8:$Z$8,0)))</f>
        <v/>
      </c>
      <c r="I211" s="53">
        <f>IF(INDEX('С закупкой'!$A:$Z,ROW()-ROW($A$8)+ROW('С закупкой'!$A$8),MATCH("Клиенту за ед.",'С закупкой'!$A$8:$Z$8,0))="","",INDEX('С закупкой'!$A:$Z,ROW()-ROW($A$8)+ROW('С закупкой'!$A$8),MATCH("Клиенту за ед.",'С закупкой'!$A$8:$Z$8,0)))</f>
        <v/>
      </c>
      <c r="J211" s="54">
        <f>IF(LEFT($C211,6)="Итого:",SUM(J$8:J210)-2*SUMIF($C$8:$C210,"Итого:*",J$8:J210),IF($C211="ИТОГО ПО ПРОЕКТУ",SUM(J$8:J210)-SUMIF($C$8:$C210,"Итого:*",J$8:J210),IF(INDEX('С закупкой'!$A:$Z,ROW()-ROW($A$8)+ROW('С закупкой'!$A$8),MATCH("Сумма клиенту",'С закупкой'!$A$8:$Z$8,0))="","",INDEX('С закупкой'!$A:$Z,ROW()-ROW($A$8)+ROW('С закупкой'!$A$8),MATCH("Сумма клиенту",'С закупкой'!$A$8:$Z$8,0)))))</f>
        <v/>
      </c>
      <c r="K211" s="50">
        <f>IF(INDEX('С закупкой'!$A:$Z,ROW()-ROW($A$8)+ROW('С закупкой'!$A$8),MATCH("Поставка",'С закупкой'!$A$8:$Z$8,0))="","",INDEX('С закупкой'!$A:$Z,ROW()-ROW($A$8)+ROW('С закупкой'!$A$8),MATCH("Поставка",'С закупкой'!$A$8:$Z$8,0)))</f>
        <v/>
      </c>
      <c r="L211" s="50">
        <f>IF(INDEX('С закупкой'!$A:$Z,ROW()-ROW($A$8)+ROW('С закупкой'!$A$8),MATCH("Примечание",'С закупкой'!$A$8:$Z$8,0))="","",INDEX('С закупкой'!$A:$Z,ROW()-ROW($A$8)+ROW('С закупкой'!$A$8),MATCH("Примечание",'С закупкой'!$A$8:$Z$8,0)))</f>
        <v/>
      </c>
    </row>
    <row r="212" ht="36" customHeight="1">
      <c r="A212" s="47">
        <f>IF(ISNA(MATCH("№",'С закупкой'!$A$8:$Z$8,0)),"!",IF(ISNUMBER(INDEX('С закупкой'!$A:$Z,ROW()-ROW($A$8)+ROW('С закупкой'!$A$8),MATCH("№",'С закупкой'!$A$8:$Z$8,0))),INDEX('С закупкой'!$A:$Z,ROW()-ROW($A$8)+ROW('С закупкой'!$A$8),MATCH("№",'С закупкой'!$A$8:$Z$8,0)),""))</f>
        <v/>
      </c>
      <c r="B212" s="48">
        <f>IF(ISBLANK(INDEX('С закупкой'!$A:$Z,ROW()-ROW($A$8)+ROW('С закупкой'!$A$8),MATCH("Фото",'С закупкой'!$A$8:$Z$8,0))),"",INDEX('С закупкой'!$A:$Z,ROW()-ROW($A$8)+ROW('С закупкой'!$A$8),MATCH("Фото",'С закупкой'!$A$8:$Z$8,0)))</f>
        <v/>
      </c>
      <c r="C212" s="49">
        <f>IF(INDEX('С закупкой'!$A:$Z,ROW()-ROW($A$8)+ROW('С закупкой'!$A$8),MATCH("Наименование",'С закупкой'!$A$8:$Z$8,0))&lt;&gt;"",INDEX('С закупкой'!$A:$Z,ROW()-ROW($A$8)+ROW('С закупкой'!$A$8),MATCH("Наименование",'С закупкой'!$A$8:$Z$8,0)),IF(ISTEXT(INDEX('С закупкой'!$A:$Z,ROW()-ROW($A$8)+ROW('С закупкой'!$A$8),MATCH("№",'С закупкой'!$A$8:$Z$8,0))),INDEX('С закупкой'!$A:$Z,ROW()-ROW($A$8)+ROW('С закупкой'!$A$8),MATCH("№",'С закупкой'!$A$8:$Z$8,0)),""))</f>
        <v/>
      </c>
      <c r="D212" s="49">
        <f>IF(INDEX('С закупкой'!$A:$Z,ROW()-ROW($A$8)+ROW('С закупкой'!$A$8),MATCH("Бренд",'С закупкой'!$A$8:$Z$8,0))="","",INDEX('С закупкой'!$A:$Z,ROW()-ROW($A$8)+ROW('С закупкой'!$A$8),MATCH("Бренд",'С закупкой'!$A$8:$Z$8,0)))</f>
        <v/>
      </c>
      <c r="E212" s="50">
        <f>IF(INDEX('С закупкой'!$A:$Z,ROW()-ROW($A$8)+ROW('С закупкой'!$A$8),MATCH("Артикул",'С закупкой'!$A$8:$Z$8,0))="","",INDEX('С закупкой'!$A:$Z,ROW()-ROW($A$8)+ROW('С закупкой'!$A$8),MATCH("Артикул",'С закупкой'!$A$8:$Z$8,0)))</f>
        <v/>
      </c>
      <c r="F212" s="49">
        <f>IF(INDEX('С закупкой'!$A:$Z,ROW()-ROW($A$8)+ROW('С закупкой'!$A$8),MATCH("Комната",'С закупкой'!$A$8:$Z$8,0))="","",INDEX('С закупкой'!$A:$Z,ROW()-ROW($A$8)+ROW('С закупкой'!$A$8),MATCH("Комната",'С закупкой'!$A$8:$Z$8,0)))</f>
        <v/>
      </c>
      <c r="G212" s="51">
        <f>IF(INDEX('С закупкой'!$A:$Z,ROW()-ROW($A$8)+ROW('С закупкой'!$A$8),MATCH("Кол-во",'С закупкой'!$A$8:$Z$8,0))="","",INDEX('С закупкой'!$A:$Z,ROW()-ROW($A$8)+ROW('С закупкой'!$A$8),MATCH("Кол-во",'С закупкой'!$A$8:$Z$8,0)))</f>
        <v/>
      </c>
      <c r="H212" s="52">
        <f>IF(INDEX('С закупкой'!$A:$Z,ROW()-ROW($A$8)+ROW('С закупкой'!$A$8),MATCH("Ед.",'С закупкой'!$A$8:$Z$8,0))="","",INDEX('С закупкой'!$A:$Z,ROW()-ROW($A$8)+ROW('С закупкой'!$A$8),MATCH("Ед.",'С закупкой'!$A$8:$Z$8,0)))</f>
        <v/>
      </c>
      <c r="I212" s="53">
        <f>IF(INDEX('С закупкой'!$A:$Z,ROW()-ROW($A$8)+ROW('С закупкой'!$A$8),MATCH("Клиенту за ед.",'С закупкой'!$A$8:$Z$8,0))="","",INDEX('С закупкой'!$A:$Z,ROW()-ROW($A$8)+ROW('С закупкой'!$A$8),MATCH("Клиенту за ед.",'С закупкой'!$A$8:$Z$8,0)))</f>
        <v/>
      </c>
      <c r="J212" s="54">
        <f>IF(LEFT($C212,6)="Итого:",SUM(J$8:J211)-2*SUMIF($C$8:$C211,"Итого:*",J$8:J211),IF($C212="ИТОГО ПО ПРОЕКТУ",SUM(J$8:J211)-SUMIF($C$8:$C211,"Итого:*",J$8:J211),IF(INDEX('С закупкой'!$A:$Z,ROW()-ROW($A$8)+ROW('С закупкой'!$A$8),MATCH("Сумма клиенту",'С закупкой'!$A$8:$Z$8,0))="","",INDEX('С закупкой'!$A:$Z,ROW()-ROW($A$8)+ROW('С закупкой'!$A$8),MATCH("Сумма клиенту",'С закупкой'!$A$8:$Z$8,0)))))</f>
        <v/>
      </c>
      <c r="K212" s="50">
        <f>IF(INDEX('С закупкой'!$A:$Z,ROW()-ROW($A$8)+ROW('С закупкой'!$A$8),MATCH("Поставка",'С закупкой'!$A$8:$Z$8,0))="","",INDEX('С закупкой'!$A:$Z,ROW()-ROW($A$8)+ROW('С закупкой'!$A$8),MATCH("Поставка",'С закупкой'!$A$8:$Z$8,0)))</f>
        <v/>
      </c>
      <c r="L212" s="50">
        <f>IF(INDEX('С закупкой'!$A:$Z,ROW()-ROW($A$8)+ROW('С закупкой'!$A$8),MATCH("Примечание",'С закупкой'!$A$8:$Z$8,0))="","",INDEX('С закупкой'!$A:$Z,ROW()-ROW($A$8)+ROW('С закупкой'!$A$8),MATCH("Примечание",'С закупкой'!$A$8:$Z$8,0)))</f>
        <v/>
      </c>
    </row>
    <row r="213" ht="36" customHeight="1">
      <c r="A213" s="47">
        <f>IF(ISNA(MATCH("№",'С закупкой'!$A$8:$Z$8,0)),"!",IF(ISNUMBER(INDEX('С закупкой'!$A:$Z,ROW()-ROW($A$8)+ROW('С закупкой'!$A$8),MATCH("№",'С закупкой'!$A$8:$Z$8,0))),INDEX('С закупкой'!$A:$Z,ROW()-ROW($A$8)+ROW('С закупкой'!$A$8),MATCH("№",'С закупкой'!$A$8:$Z$8,0)),""))</f>
        <v/>
      </c>
      <c r="B213" s="48">
        <f>IF(ISBLANK(INDEX('С закупкой'!$A:$Z,ROW()-ROW($A$8)+ROW('С закупкой'!$A$8),MATCH("Фото",'С закупкой'!$A$8:$Z$8,0))),"",INDEX('С закупкой'!$A:$Z,ROW()-ROW($A$8)+ROW('С закупкой'!$A$8),MATCH("Фото",'С закупкой'!$A$8:$Z$8,0)))</f>
        <v/>
      </c>
      <c r="C213" s="49">
        <f>IF(INDEX('С закупкой'!$A:$Z,ROW()-ROW($A$8)+ROW('С закупкой'!$A$8),MATCH("Наименование",'С закупкой'!$A$8:$Z$8,0))&lt;&gt;"",INDEX('С закупкой'!$A:$Z,ROW()-ROW($A$8)+ROW('С закупкой'!$A$8),MATCH("Наименование",'С закупкой'!$A$8:$Z$8,0)),IF(ISTEXT(INDEX('С закупкой'!$A:$Z,ROW()-ROW($A$8)+ROW('С закупкой'!$A$8),MATCH("№",'С закупкой'!$A$8:$Z$8,0))),INDEX('С закупкой'!$A:$Z,ROW()-ROW($A$8)+ROW('С закупкой'!$A$8),MATCH("№",'С закупкой'!$A$8:$Z$8,0)),""))</f>
        <v/>
      </c>
      <c r="D213" s="49">
        <f>IF(INDEX('С закупкой'!$A:$Z,ROW()-ROW($A$8)+ROW('С закупкой'!$A$8),MATCH("Бренд",'С закупкой'!$A$8:$Z$8,0))="","",INDEX('С закупкой'!$A:$Z,ROW()-ROW($A$8)+ROW('С закупкой'!$A$8),MATCH("Бренд",'С закупкой'!$A$8:$Z$8,0)))</f>
        <v/>
      </c>
      <c r="E213" s="50">
        <f>IF(INDEX('С закупкой'!$A:$Z,ROW()-ROW($A$8)+ROW('С закупкой'!$A$8),MATCH("Артикул",'С закупкой'!$A$8:$Z$8,0))="","",INDEX('С закупкой'!$A:$Z,ROW()-ROW($A$8)+ROW('С закупкой'!$A$8),MATCH("Артикул",'С закупкой'!$A$8:$Z$8,0)))</f>
        <v/>
      </c>
      <c r="F213" s="49">
        <f>IF(INDEX('С закупкой'!$A:$Z,ROW()-ROW($A$8)+ROW('С закупкой'!$A$8),MATCH("Комната",'С закупкой'!$A$8:$Z$8,0))="","",INDEX('С закупкой'!$A:$Z,ROW()-ROW($A$8)+ROW('С закупкой'!$A$8),MATCH("Комната",'С закупкой'!$A$8:$Z$8,0)))</f>
        <v/>
      </c>
      <c r="G213" s="51">
        <f>IF(INDEX('С закупкой'!$A:$Z,ROW()-ROW($A$8)+ROW('С закупкой'!$A$8),MATCH("Кол-во",'С закупкой'!$A$8:$Z$8,0))="","",INDEX('С закупкой'!$A:$Z,ROW()-ROW($A$8)+ROW('С закупкой'!$A$8),MATCH("Кол-во",'С закупкой'!$A$8:$Z$8,0)))</f>
        <v/>
      </c>
      <c r="H213" s="52">
        <f>IF(INDEX('С закупкой'!$A:$Z,ROW()-ROW($A$8)+ROW('С закупкой'!$A$8),MATCH("Ед.",'С закупкой'!$A$8:$Z$8,0))="","",INDEX('С закупкой'!$A:$Z,ROW()-ROW($A$8)+ROW('С закупкой'!$A$8),MATCH("Ед.",'С закупкой'!$A$8:$Z$8,0)))</f>
        <v/>
      </c>
      <c r="I213" s="53">
        <f>IF(INDEX('С закупкой'!$A:$Z,ROW()-ROW($A$8)+ROW('С закупкой'!$A$8),MATCH("Клиенту за ед.",'С закупкой'!$A$8:$Z$8,0))="","",INDEX('С закупкой'!$A:$Z,ROW()-ROW($A$8)+ROW('С закупкой'!$A$8),MATCH("Клиенту за ед.",'С закупкой'!$A$8:$Z$8,0)))</f>
        <v/>
      </c>
      <c r="J213" s="54">
        <f>IF(LEFT($C213,6)="Итого:",SUM(J$8:J212)-2*SUMIF($C$8:$C212,"Итого:*",J$8:J212),IF($C213="ИТОГО ПО ПРОЕКТУ",SUM(J$8:J212)-SUMIF($C$8:$C212,"Итого:*",J$8:J212),IF(INDEX('С закупкой'!$A:$Z,ROW()-ROW($A$8)+ROW('С закупкой'!$A$8),MATCH("Сумма клиенту",'С закупкой'!$A$8:$Z$8,0))="","",INDEX('С закупкой'!$A:$Z,ROW()-ROW($A$8)+ROW('С закупкой'!$A$8),MATCH("Сумма клиенту",'С закупкой'!$A$8:$Z$8,0)))))</f>
        <v/>
      </c>
      <c r="K213" s="50">
        <f>IF(INDEX('С закупкой'!$A:$Z,ROW()-ROW($A$8)+ROW('С закупкой'!$A$8),MATCH("Поставка",'С закупкой'!$A$8:$Z$8,0))="","",INDEX('С закупкой'!$A:$Z,ROW()-ROW($A$8)+ROW('С закупкой'!$A$8),MATCH("Поставка",'С закупкой'!$A$8:$Z$8,0)))</f>
        <v/>
      </c>
      <c r="L213" s="50">
        <f>IF(INDEX('С закупкой'!$A:$Z,ROW()-ROW($A$8)+ROW('С закупкой'!$A$8),MATCH("Примечание",'С закупкой'!$A$8:$Z$8,0))="","",INDEX('С закупкой'!$A:$Z,ROW()-ROW($A$8)+ROW('С закупкой'!$A$8),MATCH("Примечание",'С закупкой'!$A$8:$Z$8,0)))</f>
        <v/>
      </c>
    </row>
    <row r="214" ht="36" customHeight="1">
      <c r="A214" s="47">
        <f>IF(ISNA(MATCH("№",'С закупкой'!$A$8:$Z$8,0)),"!",IF(ISNUMBER(INDEX('С закупкой'!$A:$Z,ROW()-ROW($A$8)+ROW('С закупкой'!$A$8),MATCH("№",'С закупкой'!$A$8:$Z$8,0))),INDEX('С закупкой'!$A:$Z,ROW()-ROW($A$8)+ROW('С закупкой'!$A$8),MATCH("№",'С закупкой'!$A$8:$Z$8,0)),""))</f>
        <v/>
      </c>
      <c r="B214" s="48">
        <f>IF(ISBLANK(INDEX('С закупкой'!$A:$Z,ROW()-ROW($A$8)+ROW('С закупкой'!$A$8),MATCH("Фото",'С закупкой'!$A$8:$Z$8,0))),"",INDEX('С закупкой'!$A:$Z,ROW()-ROW($A$8)+ROW('С закупкой'!$A$8),MATCH("Фото",'С закупкой'!$A$8:$Z$8,0)))</f>
        <v/>
      </c>
      <c r="C214" s="49">
        <f>IF(INDEX('С закупкой'!$A:$Z,ROW()-ROW($A$8)+ROW('С закупкой'!$A$8),MATCH("Наименование",'С закупкой'!$A$8:$Z$8,0))&lt;&gt;"",INDEX('С закупкой'!$A:$Z,ROW()-ROW($A$8)+ROW('С закупкой'!$A$8),MATCH("Наименование",'С закупкой'!$A$8:$Z$8,0)),IF(ISTEXT(INDEX('С закупкой'!$A:$Z,ROW()-ROW($A$8)+ROW('С закупкой'!$A$8),MATCH("№",'С закупкой'!$A$8:$Z$8,0))),INDEX('С закупкой'!$A:$Z,ROW()-ROW($A$8)+ROW('С закупкой'!$A$8),MATCH("№",'С закупкой'!$A$8:$Z$8,0)),""))</f>
        <v/>
      </c>
      <c r="D214" s="49">
        <f>IF(INDEX('С закупкой'!$A:$Z,ROW()-ROW($A$8)+ROW('С закупкой'!$A$8),MATCH("Бренд",'С закупкой'!$A$8:$Z$8,0))="","",INDEX('С закупкой'!$A:$Z,ROW()-ROW($A$8)+ROW('С закупкой'!$A$8),MATCH("Бренд",'С закупкой'!$A$8:$Z$8,0)))</f>
        <v/>
      </c>
      <c r="E214" s="50">
        <f>IF(INDEX('С закупкой'!$A:$Z,ROW()-ROW($A$8)+ROW('С закупкой'!$A$8),MATCH("Артикул",'С закупкой'!$A$8:$Z$8,0))="","",INDEX('С закупкой'!$A:$Z,ROW()-ROW($A$8)+ROW('С закупкой'!$A$8),MATCH("Артикул",'С закупкой'!$A$8:$Z$8,0)))</f>
        <v/>
      </c>
      <c r="F214" s="49">
        <f>IF(INDEX('С закупкой'!$A:$Z,ROW()-ROW($A$8)+ROW('С закупкой'!$A$8),MATCH("Комната",'С закупкой'!$A$8:$Z$8,0))="","",INDEX('С закупкой'!$A:$Z,ROW()-ROW($A$8)+ROW('С закупкой'!$A$8),MATCH("Комната",'С закупкой'!$A$8:$Z$8,0)))</f>
        <v/>
      </c>
      <c r="G214" s="51">
        <f>IF(INDEX('С закупкой'!$A:$Z,ROW()-ROW($A$8)+ROW('С закупкой'!$A$8),MATCH("Кол-во",'С закупкой'!$A$8:$Z$8,0))="","",INDEX('С закупкой'!$A:$Z,ROW()-ROW($A$8)+ROW('С закупкой'!$A$8),MATCH("Кол-во",'С закупкой'!$A$8:$Z$8,0)))</f>
        <v/>
      </c>
      <c r="H214" s="52">
        <f>IF(INDEX('С закупкой'!$A:$Z,ROW()-ROW($A$8)+ROW('С закупкой'!$A$8),MATCH("Ед.",'С закупкой'!$A$8:$Z$8,0))="","",INDEX('С закупкой'!$A:$Z,ROW()-ROW($A$8)+ROW('С закупкой'!$A$8),MATCH("Ед.",'С закупкой'!$A$8:$Z$8,0)))</f>
        <v/>
      </c>
      <c r="I214" s="53">
        <f>IF(INDEX('С закупкой'!$A:$Z,ROW()-ROW($A$8)+ROW('С закупкой'!$A$8),MATCH("Клиенту за ед.",'С закупкой'!$A$8:$Z$8,0))="","",INDEX('С закупкой'!$A:$Z,ROW()-ROW($A$8)+ROW('С закупкой'!$A$8),MATCH("Клиенту за ед.",'С закупкой'!$A$8:$Z$8,0)))</f>
        <v/>
      </c>
      <c r="J214" s="54">
        <f>IF(LEFT($C214,6)="Итого:",SUM(J$8:J213)-2*SUMIF($C$8:$C213,"Итого:*",J$8:J213),IF($C214="ИТОГО ПО ПРОЕКТУ",SUM(J$8:J213)-SUMIF($C$8:$C213,"Итого:*",J$8:J213),IF(INDEX('С закупкой'!$A:$Z,ROW()-ROW($A$8)+ROW('С закупкой'!$A$8),MATCH("Сумма клиенту",'С закупкой'!$A$8:$Z$8,0))="","",INDEX('С закупкой'!$A:$Z,ROW()-ROW($A$8)+ROW('С закупкой'!$A$8),MATCH("Сумма клиенту",'С закупкой'!$A$8:$Z$8,0)))))</f>
        <v/>
      </c>
      <c r="K214" s="50">
        <f>IF(INDEX('С закупкой'!$A:$Z,ROW()-ROW($A$8)+ROW('С закупкой'!$A$8),MATCH("Поставка",'С закупкой'!$A$8:$Z$8,0))="","",INDEX('С закупкой'!$A:$Z,ROW()-ROW($A$8)+ROW('С закупкой'!$A$8),MATCH("Поставка",'С закупкой'!$A$8:$Z$8,0)))</f>
        <v/>
      </c>
      <c r="L214" s="50">
        <f>IF(INDEX('С закупкой'!$A:$Z,ROW()-ROW($A$8)+ROW('С закупкой'!$A$8),MATCH("Примечание",'С закупкой'!$A$8:$Z$8,0))="","",INDEX('С закупкой'!$A:$Z,ROW()-ROW($A$8)+ROW('С закупкой'!$A$8),MATCH("Примечание",'С закупкой'!$A$8:$Z$8,0)))</f>
        <v/>
      </c>
    </row>
    <row r="215" ht="36" customHeight="1">
      <c r="A215" s="47">
        <f>IF(ISNA(MATCH("№",'С закупкой'!$A$8:$Z$8,0)),"!",IF(ISNUMBER(INDEX('С закупкой'!$A:$Z,ROW()-ROW($A$8)+ROW('С закупкой'!$A$8),MATCH("№",'С закупкой'!$A$8:$Z$8,0))),INDEX('С закупкой'!$A:$Z,ROW()-ROW($A$8)+ROW('С закупкой'!$A$8),MATCH("№",'С закупкой'!$A$8:$Z$8,0)),""))</f>
        <v/>
      </c>
      <c r="B215" s="48">
        <f>IF(ISBLANK(INDEX('С закупкой'!$A:$Z,ROW()-ROW($A$8)+ROW('С закупкой'!$A$8),MATCH("Фото",'С закупкой'!$A$8:$Z$8,0))),"",INDEX('С закупкой'!$A:$Z,ROW()-ROW($A$8)+ROW('С закупкой'!$A$8),MATCH("Фото",'С закупкой'!$A$8:$Z$8,0)))</f>
        <v/>
      </c>
      <c r="C215" s="49">
        <f>IF(INDEX('С закупкой'!$A:$Z,ROW()-ROW($A$8)+ROW('С закупкой'!$A$8),MATCH("Наименование",'С закупкой'!$A$8:$Z$8,0))&lt;&gt;"",INDEX('С закупкой'!$A:$Z,ROW()-ROW($A$8)+ROW('С закупкой'!$A$8),MATCH("Наименование",'С закупкой'!$A$8:$Z$8,0)),IF(ISTEXT(INDEX('С закупкой'!$A:$Z,ROW()-ROW($A$8)+ROW('С закупкой'!$A$8),MATCH("№",'С закупкой'!$A$8:$Z$8,0))),INDEX('С закупкой'!$A:$Z,ROW()-ROW($A$8)+ROW('С закупкой'!$A$8),MATCH("№",'С закупкой'!$A$8:$Z$8,0)),""))</f>
        <v/>
      </c>
      <c r="D215" s="49">
        <f>IF(INDEX('С закупкой'!$A:$Z,ROW()-ROW($A$8)+ROW('С закупкой'!$A$8),MATCH("Бренд",'С закупкой'!$A$8:$Z$8,0))="","",INDEX('С закупкой'!$A:$Z,ROW()-ROW($A$8)+ROW('С закупкой'!$A$8),MATCH("Бренд",'С закупкой'!$A$8:$Z$8,0)))</f>
        <v/>
      </c>
      <c r="E215" s="50">
        <f>IF(INDEX('С закупкой'!$A:$Z,ROW()-ROW($A$8)+ROW('С закупкой'!$A$8),MATCH("Артикул",'С закупкой'!$A$8:$Z$8,0))="","",INDEX('С закупкой'!$A:$Z,ROW()-ROW($A$8)+ROW('С закупкой'!$A$8),MATCH("Артикул",'С закупкой'!$A$8:$Z$8,0)))</f>
        <v/>
      </c>
      <c r="F215" s="49">
        <f>IF(INDEX('С закупкой'!$A:$Z,ROW()-ROW($A$8)+ROW('С закупкой'!$A$8),MATCH("Комната",'С закупкой'!$A$8:$Z$8,0))="","",INDEX('С закупкой'!$A:$Z,ROW()-ROW($A$8)+ROW('С закупкой'!$A$8),MATCH("Комната",'С закупкой'!$A$8:$Z$8,0)))</f>
        <v/>
      </c>
      <c r="G215" s="51">
        <f>IF(INDEX('С закупкой'!$A:$Z,ROW()-ROW($A$8)+ROW('С закупкой'!$A$8),MATCH("Кол-во",'С закупкой'!$A$8:$Z$8,0))="","",INDEX('С закупкой'!$A:$Z,ROW()-ROW($A$8)+ROW('С закупкой'!$A$8),MATCH("Кол-во",'С закупкой'!$A$8:$Z$8,0)))</f>
        <v/>
      </c>
      <c r="H215" s="52">
        <f>IF(INDEX('С закупкой'!$A:$Z,ROW()-ROW($A$8)+ROW('С закупкой'!$A$8),MATCH("Ед.",'С закупкой'!$A$8:$Z$8,0))="","",INDEX('С закупкой'!$A:$Z,ROW()-ROW($A$8)+ROW('С закупкой'!$A$8),MATCH("Ед.",'С закупкой'!$A$8:$Z$8,0)))</f>
        <v/>
      </c>
      <c r="I215" s="53">
        <f>IF(INDEX('С закупкой'!$A:$Z,ROW()-ROW($A$8)+ROW('С закупкой'!$A$8),MATCH("Клиенту за ед.",'С закупкой'!$A$8:$Z$8,0))="","",INDEX('С закупкой'!$A:$Z,ROW()-ROW($A$8)+ROW('С закупкой'!$A$8),MATCH("Клиенту за ед.",'С закупкой'!$A$8:$Z$8,0)))</f>
        <v/>
      </c>
      <c r="J215" s="54">
        <f>IF(LEFT($C215,6)="Итого:",SUM(J$8:J214)-2*SUMIF($C$8:$C214,"Итого:*",J$8:J214),IF($C215="ИТОГО ПО ПРОЕКТУ",SUM(J$8:J214)-SUMIF($C$8:$C214,"Итого:*",J$8:J214),IF(INDEX('С закупкой'!$A:$Z,ROW()-ROW($A$8)+ROW('С закупкой'!$A$8),MATCH("Сумма клиенту",'С закупкой'!$A$8:$Z$8,0))="","",INDEX('С закупкой'!$A:$Z,ROW()-ROW($A$8)+ROW('С закупкой'!$A$8),MATCH("Сумма клиенту",'С закупкой'!$A$8:$Z$8,0)))))</f>
        <v/>
      </c>
      <c r="K215" s="50">
        <f>IF(INDEX('С закупкой'!$A:$Z,ROW()-ROW($A$8)+ROW('С закупкой'!$A$8),MATCH("Поставка",'С закупкой'!$A$8:$Z$8,0))="","",INDEX('С закупкой'!$A:$Z,ROW()-ROW($A$8)+ROW('С закупкой'!$A$8),MATCH("Поставка",'С закупкой'!$A$8:$Z$8,0)))</f>
        <v/>
      </c>
      <c r="L215" s="50">
        <f>IF(INDEX('С закупкой'!$A:$Z,ROW()-ROW($A$8)+ROW('С закупкой'!$A$8),MATCH("Примечание",'С закупкой'!$A$8:$Z$8,0))="","",INDEX('С закупкой'!$A:$Z,ROW()-ROW($A$8)+ROW('С закупкой'!$A$8),MATCH("Примечание",'С закупкой'!$A$8:$Z$8,0)))</f>
        <v/>
      </c>
    </row>
    <row r="216" ht="36" customHeight="1">
      <c r="A216" s="47">
        <f>IF(ISNA(MATCH("№",'С закупкой'!$A$8:$Z$8,0)),"!",IF(ISNUMBER(INDEX('С закупкой'!$A:$Z,ROW()-ROW($A$8)+ROW('С закупкой'!$A$8),MATCH("№",'С закупкой'!$A$8:$Z$8,0))),INDEX('С закупкой'!$A:$Z,ROW()-ROW($A$8)+ROW('С закупкой'!$A$8),MATCH("№",'С закупкой'!$A$8:$Z$8,0)),""))</f>
        <v/>
      </c>
      <c r="B216" s="48">
        <f>IF(ISBLANK(INDEX('С закупкой'!$A:$Z,ROW()-ROW($A$8)+ROW('С закупкой'!$A$8),MATCH("Фото",'С закупкой'!$A$8:$Z$8,0))),"",INDEX('С закупкой'!$A:$Z,ROW()-ROW($A$8)+ROW('С закупкой'!$A$8),MATCH("Фото",'С закупкой'!$A$8:$Z$8,0)))</f>
        <v/>
      </c>
      <c r="C216" s="49">
        <f>IF(INDEX('С закупкой'!$A:$Z,ROW()-ROW($A$8)+ROW('С закупкой'!$A$8),MATCH("Наименование",'С закупкой'!$A$8:$Z$8,0))&lt;&gt;"",INDEX('С закупкой'!$A:$Z,ROW()-ROW($A$8)+ROW('С закупкой'!$A$8),MATCH("Наименование",'С закупкой'!$A$8:$Z$8,0)),IF(ISTEXT(INDEX('С закупкой'!$A:$Z,ROW()-ROW($A$8)+ROW('С закупкой'!$A$8),MATCH("№",'С закупкой'!$A$8:$Z$8,0))),INDEX('С закупкой'!$A:$Z,ROW()-ROW($A$8)+ROW('С закупкой'!$A$8),MATCH("№",'С закупкой'!$A$8:$Z$8,0)),""))</f>
        <v/>
      </c>
      <c r="D216" s="49">
        <f>IF(INDEX('С закупкой'!$A:$Z,ROW()-ROW($A$8)+ROW('С закупкой'!$A$8),MATCH("Бренд",'С закупкой'!$A$8:$Z$8,0))="","",INDEX('С закупкой'!$A:$Z,ROW()-ROW($A$8)+ROW('С закупкой'!$A$8),MATCH("Бренд",'С закупкой'!$A$8:$Z$8,0)))</f>
        <v/>
      </c>
      <c r="E216" s="50">
        <f>IF(INDEX('С закупкой'!$A:$Z,ROW()-ROW($A$8)+ROW('С закупкой'!$A$8),MATCH("Артикул",'С закупкой'!$A$8:$Z$8,0))="","",INDEX('С закупкой'!$A:$Z,ROW()-ROW($A$8)+ROW('С закупкой'!$A$8),MATCH("Артикул",'С закупкой'!$A$8:$Z$8,0)))</f>
        <v/>
      </c>
      <c r="F216" s="49">
        <f>IF(INDEX('С закупкой'!$A:$Z,ROW()-ROW($A$8)+ROW('С закупкой'!$A$8),MATCH("Комната",'С закупкой'!$A$8:$Z$8,0))="","",INDEX('С закупкой'!$A:$Z,ROW()-ROW($A$8)+ROW('С закупкой'!$A$8),MATCH("Комната",'С закупкой'!$A$8:$Z$8,0)))</f>
        <v/>
      </c>
      <c r="G216" s="51">
        <f>IF(INDEX('С закупкой'!$A:$Z,ROW()-ROW($A$8)+ROW('С закупкой'!$A$8),MATCH("Кол-во",'С закупкой'!$A$8:$Z$8,0))="","",INDEX('С закупкой'!$A:$Z,ROW()-ROW($A$8)+ROW('С закупкой'!$A$8),MATCH("Кол-во",'С закупкой'!$A$8:$Z$8,0)))</f>
        <v/>
      </c>
      <c r="H216" s="52">
        <f>IF(INDEX('С закупкой'!$A:$Z,ROW()-ROW($A$8)+ROW('С закупкой'!$A$8),MATCH("Ед.",'С закупкой'!$A$8:$Z$8,0))="","",INDEX('С закупкой'!$A:$Z,ROW()-ROW($A$8)+ROW('С закупкой'!$A$8),MATCH("Ед.",'С закупкой'!$A$8:$Z$8,0)))</f>
        <v/>
      </c>
      <c r="I216" s="53">
        <f>IF(INDEX('С закупкой'!$A:$Z,ROW()-ROW($A$8)+ROW('С закупкой'!$A$8),MATCH("Клиенту за ед.",'С закупкой'!$A$8:$Z$8,0))="","",INDEX('С закупкой'!$A:$Z,ROW()-ROW($A$8)+ROW('С закупкой'!$A$8),MATCH("Клиенту за ед.",'С закупкой'!$A$8:$Z$8,0)))</f>
        <v/>
      </c>
      <c r="J216" s="54">
        <f>IF(LEFT($C216,6)="Итого:",SUM(J$8:J215)-2*SUMIF($C$8:$C215,"Итого:*",J$8:J215),IF($C216="ИТОГО ПО ПРОЕКТУ",SUM(J$8:J215)-SUMIF($C$8:$C215,"Итого:*",J$8:J215),IF(INDEX('С закупкой'!$A:$Z,ROW()-ROW($A$8)+ROW('С закупкой'!$A$8),MATCH("Сумма клиенту",'С закупкой'!$A$8:$Z$8,0))="","",INDEX('С закупкой'!$A:$Z,ROW()-ROW($A$8)+ROW('С закупкой'!$A$8),MATCH("Сумма клиенту",'С закупкой'!$A$8:$Z$8,0)))))</f>
        <v/>
      </c>
      <c r="K216" s="50">
        <f>IF(INDEX('С закупкой'!$A:$Z,ROW()-ROW($A$8)+ROW('С закупкой'!$A$8),MATCH("Поставка",'С закупкой'!$A$8:$Z$8,0))="","",INDEX('С закупкой'!$A:$Z,ROW()-ROW($A$8)+ROW('С закупкой'!$A$8),MATCH("Поставка",'С закупкой'!$A$8:$Z$8,0)))</f>
        <v/>
      </c>
      <c r="L216" s="50">
        <f>IF(INDEX('С закупкой'!$A:$Z,ROW()-ROW($A$8)+ROW('С закупкой'!$A$8),MATCH("Примечание",'С закупкой'!$A$8:$Z$8,0))="","",INDEX('С закупкой'!$A:$Z,ROW()-ROW($A$8)+ROW('С закупкой'!$A$8),MATCH("Примечание",'С закупкой'!$A$8:$Z$8,0)))</f>
        <v/>
      </c>
    </row>
    <row r="217" ht="36" customHeight="1">
      <c r="A217" s="47">
        <f>IF(ISNA(MATCH("№",'С закупкой'!$A$8:$Z$8,0)),"!",IF(ISNUMBER(INDEX('С закупкой'!$A:$Z,ROW()-ROW($A$8)+ROW('С закупкой'!$A$8),MATCH("№",'С закупкой'!$A$8:$Z$8,0))),INDEX('С закупкой'!$A:$Z,ROW()-ROW($A$8)+ROW('С закупкой'!$A$8),MATCH("№",'С закупкой'!$A$8:$Z$8,0)),""))</f>
        <v/>
      </c>
      <c r="B217" s="48">
        <f>IF(ISBLANK(INDEX('С закупкой'!$A:$Z,ROW()-ROW($A$8)+ROW('С закупкой'!$A$8),MATCH("Фото",'С закупкой'!$A$8:$Z$8,0))),"",INDEX('С закупкой'!$A:$Z,ROW()-ROW($A$8)+ROW('С закупкой'!$A$8),MATCH("Фото",'С закупкой'!$A$8:$Z$8,0)))</f>
        <v/>
      </c>
      <c r="C217" s="49">
        <f>IF(INDEX('С закупкой'!$A:$Z,ROW()-ROW($A$8)+ROW('С закупкой'!$A$8),MATCH("Наименование",'С закупкой'!$A$8:$Z$8,0))&lt;&gt;"",INDEX('С закупкой'!$A:$Z,ROW()-ROW($A$8)+ROW('С закупкой'!$A$8),MATCH("Наименование",'С закупкой'!$A$8:$Z$8,0)),IF(ISTEXT(INDEX('С закупкой'!$A:$Z,ROW()-ROW($A$8)+ROW('С закупкой'!$A$8),MATCH("№",'С закупкой'!$A$8:$Z$8,0))),INDEX('С закупкой'!$A:$Z,ROW()-ROW($A$8)+ROW('С закупкой'!$A$8),MATCH("№",'С закупкой'!$A$8:$Z$8,0)),""))</f>
        <v/>
      </c>
      <c r="D217" s="49">
        <f>IF(INDEX('С закупкой'!$A:$Z,ROW()-ROW($A$8)+ROW('С закупкой'!$A$8),MATCH("Бренд",'С закупкой'!$A$8:$Z$8,0))="","",INDEX('С закупкой'!$A:$Z,ROW()-ROW($A$8)+ROW('С закупкой'!$A$8),MATCH("Бренд",'С закупкой'!$A$8:$Z$8,0)))</f>
        <v/>
      </c>
      <c r="E217" s="50">
        <f>IF(INDEX('С закупкой'!$A:$Z,ROW()-ROW($A$8)+ROW('С закупкой'!$A$8),MATCH("Артикул",'С закупкой'!$A$8:$Z$8,0))="","",INDEX('С закупкой'!$A:$Z,ROW()-ROW($A$8)+ROW('С закупкой'!$A$8),MATCH("Артикул",'С закупкой'!$A$8:$Z$8,0)))</f>
        <v/>
      </c>
      <c r="F217" s="49">
        <f>IF(INDEX('С закупкой'!$A:$Z,ROW()-ROW($A$8)+ROW('С закупкой'!$A$8),MATCH("Комната",'С закупкой'!$A$8:$Z$8,0))="","",INDEX('С закупкой'!$A:$Z,ROW()-ROW($A$8)+ROW('С закупкой'!$A$8),MATCH("Комната",'С закупкой'!$A$8:$Z$8,0)))</f>
        <v/>
      </c>
      <c r="G217" s="51">
        <f>IF(INDEX('С закупкой'!$A:$Z,ROW()-ROW($A$8)+ROW('С закупкой'!$A$8),MATCH("Кол-во",'С закупкой'!$A$8:$Z$8,0))="","",INDEX('С закупкой'!$A:$Z,ROW()-ROW($A$8)+ROW('С закупкой'!$A$8),MATCH("Кол-во",'С закупкой'!$A$8:$Z$8,0)))</f>
        <v/>
      </c>
      <c r="H217" s="52">
        <f>IF(INDEX('С закупкой'!$A:$Z,ROW()-ROW($A$8)+ROW('С закупкой'!$A$8),MATCH("Ед.",'С закупкой'!$A$8:$Z$8,0))="","",INDEX('С закупкой'!$A:$Z,ROW()-ROW($A$8)+ROW('С закупкой'!$A$8),MATCH("Ед.",'С закупкой'!$A$8:$Z$8,0)))</f>
        <v/>
      </c>
      <c r="I217" s="53">
        <f>IF(INDEX('С закупкой'!$A:$Z,ROW()-ROW($A$8)+ROW('С закупкой'!$A$8),MATCH("Клиенту за ед.",'С закупкой'!$A$8:$Z$8,0))="","",INDEX('С закупкой'!$A:$Z,ROW()-ROW($A$8)+ROW('С закупкой'!$A$8),MATCH("Клиенту за ед.",'С закупкой'!$A$8:$Z$8,0)))</f>
        <v/>
      </c>
      <c r="J217" s="54">
        <f>IF(LEFT($C217,6)="Итого:",SUM(J$8:J216)-2*SUMIF($C$8:$C216,"Итого:*",J$8:J216),IF($C217="ИТОГО ПО ПРОЕКТУ",SUM(J$8:J216)-SUMIF($C$8:$C216,"Итого:*",J$8:J216),IF(INDEX('С закупкой'!$A:$Z,ROW()-ROW($A$8)+ROW('С закупкой'!$A$8),MATCH("Сумма клиенту",'С закупкой'!$A$8:$Z$8,0))="","",INDEX('С закупкой'!$A:$Z,ROW()-ROW($A$8)+ROW('С закупкой'!$A$8),MATCH("Сумма клиенту",'С закупкой'!$A$8:$Z$8,0)))))</f>
        <v/>
      </c>
      <c r="K217" s="50">
        <f>IF(INDEX('С закупкой'!$A:$Z,ROW()-ROW($A$8)+ROW('С закупкой'!$A$8),MATCH("Поставка",'С закупкой'!$A$8:$Z$8,0))="","",INDEX('С закупкой'!$A:$Z,ROW()-ROW($A$8)+ROW('С закупкой'!$A$8),MATCH("Поставка",'С закупкой'!$A$8:$Z$8,0)))</f>
        <v/>
      </c>
      <c r="L217" s="50">
        <f>IF(INDEX('С закупкой'!$A:$Z,ROW()-ROW($A$8)+ROW('С закупкой'!$A$8),MATCH("Примечание",'С закупкой'!$A$8:$Z$8,0))="","",INDEX('С закупкой'!$A:$Z,ROW()-ROW($A$8)+ROW('С закупкой'!$A$8),MATCH("Примечание",'С закупкой'!$A$8:$Z$8,0)))</f>
        <v/>
      </c>
    </row>
    <row r="218" ht="36" customHeight="1">
      <c r="A218" s="47">
        <f>IF(ISNA(MATCH("№",'С закупкой'!$A$8:$Z$8,0)),"!",IF(ISNUMBER(INDEX('С закупкой'!$A:$Z,ROW()-ROW($A$8)+ROW('С закупкой'!$A$8),MATCH("№",'С закупкой'!$A$8:$Z$8,0))),INDEX('С закупкой'!$A:$Z,ROW()-ROW($A$8)+ROW('С закупкой'!$A$8),MATCH("№",'С закупкой'!$A$8:$Z$8,0)),""))</f>
        <v/>
      </c>
      <c r="B218" s="48">
        <f>IF(ISBLANK(INDEX('С закупкой'!$A:$Z,ROW()-ROW($A$8)+ROW('С закупкой'!$A$8),MATCH("Фото",'С закупкой'!$A$8:$Z$8,0))),"",INDEX('С закупкой'!$A:$Z,ROW()-ROW($A$8)+ROW('С закупкой'!$A$8),MATCH("Фото",'С закупкой'!$A$8:$Z$8,0)))</f>
        <v/>
      </c>
      <c r="C218" s="49">
        <f>IF(INDEX('С закупкой'!$A:$Z,ROW()-ROW($A$8)+ROW('С закупкой'!$A$8),MATCH("Наименование",'С закупкой'!$A$8:$Z$8,0))&lt;&gt;"",INDEX('С закупкой'!$A:$Z,ROW()-ROW($A$8)+ROW('С закупкой'!$A$8),MATCH("Наименование",'С закупкой'!$A$8:$Z$8,0)),IF(ISTEXT(INDEX('С закупкой'!$A:$Z,ROW()-ROW($A$8)+ROW('С закупкой'!$A$8),MATCH("№",'С закупкой'!$A$8:$Z$8,0))),INDEX('С закупкой'!$A:$Z,ROW()-ROW($A$8)+ROW('С закупкой'!$A$8),MATCH("№",'С закупкой'!$A$8:$Z$8,0)),""))</f>
        <v/>
      </c>
      <c r="D218" s="49">
        <f>IF(INDEX('С закупкой'!$A:$Z,ROW()-ROW($A$8)+ROW('С закупкой'!$A$8),MATCH("Бренд",'С закупкой'!$A$8:$Z$8,0))="","",INDEX('С закупкой'!$A:$Z,ROW()-ROW($A$8)+ROW('С закупкой'!$A$8),MATCH("Бренд",'С закупкой'!$A$8:$Z$8,0)))</f>
        <v/>
      </c>
      <c r="E218" s="50">
        <f>IF(INDEX('С закупкой'!$A:$Z,ROW()-ROW($A$8)+ROW('С закупкой'!$A$8),MATCH("Артикул",'С закупкой'!$A$8:$Z$8,0))="","",INDEX('С закупкой'!$A:$Z,ROW()-ROW($A$8)+ROW('С закупкой'!$A$8),MATCH("Артикул",'С закупкой'!$A$8:$Z$8,0)))</f>
        <v/>
      </c>
      <c r="F218" s="49">
        <f>IF(INDEX('С закупкой'!$A:$Z,ROW()-ROW($A$8)+ROW('С закупкой'!$A$8),MATCH("Комната",'С закупкой'!$A$8:$Z$8,0))="","",INDEX('С закупкой'!$A:$Z,ROW()-ROW($A$8)+ROW('С закупкой'!$A$8),MATCH("Комната",'С закупкой'!$A$8:$Z$8,0)))</f>
        <v/>
      </c>
      <c r="G218" s="51">
        <f>IF(INDEX('С закупкой'!$A:$Z,ROW()-ROW($A$8)+ROW('С закупкой'!$A$8),MATCH("Кол-во",'С закупкой'!$A$8:$Z$8,0))="","",INDEX('С закупкой'!$A:$Z,ROW()-ROW($A$8)+ROW('С закупкой'!$A$8),MATCH("Кол-во",'С закупкой'!$A$8:$Z$8,0)))</f>
        <v/>
      </c>
      <c r="H218" s="52">
        <f>IF(INDEX('С закупкой'!$A:$Z,ROW()-ROW($A$8)+ROW('С закупкой'!$A$8),MATCH("Ед.",'С закупкой'!$A$8:$Z$8,0))="","",INDEX('С закупкой'!$A:$Z,ROW()-ROW($A$8)+ROW('С закупкой'!$A$8),MATCH("Ед.",'С закупкой'!$A$8:$Z$8,0)))</f>
        <v/>
      </c>
      <c r="I218" s="53">
        <f>IF(INDEX('С закупкой'!$A:$Z,ROW()-ROW($A$8)+ROW('С закупкой'!$A$8),MATCH("Клиенту за ед.",'С закупкой'!$A$8:$Z$8,0))="","",INDEX('С закупкой'!$A:$Z,ROW()-ROW($A$8)+ROW('С закупкой'!$A$8),MATCH("Клиенту за ед.",'С закупкой'!$A$8:$Z$8,0)))</f>
        <v/>
      </c>
      <c r="J218" s="54">
        <f>IF(LEFT($C218,6)="Итого:",SUM(J$8:J217)-2*SUMIF($C$8:$C217,"Итого:*",J$8:J217),IF($C218="ИТОГО ПО ПРОЕКТУ",SUM(J$8:J217)-SUMIF($C$8:$C217,"Итого:*",J$8:J217),IF(INDEX('С закупкой'!$A:$Z,ROW()-ROW($A$8)+ROW('С закупкой'!$A$8),MATCH("Сумма клиенту",'С закупкой'!$A$8:$Z$8,0))="","",INDEX('С закупкой'!$A:$Z,ROW()-ROW($A$8)+ROW('С закупкой'!$A$8),MATCH("Сумма клиенту",'С закупкой'!$A$8:$Z$8,0)))))</f>
        <v/>
      </c>
      <c r="K218" s="50">
        <f>IF(INDEX('С закупкой'!$A:$Z,ROW()-ROW($A$8)+ROW('С закупкой'!$A$8),MATCH("Поставка",'С закупкой'!$A$8:$Z$8,0))="","",INDEX('С закупкой'!$A:$Z,ROW()-ROW($A$8)+ROW('С закупкой'!$A$8),MATCH("Поставка",'С закупкой'!$A$8:$Z$8,0)))</f>
        <v/>
      </c>
      <c r="L218" s="50">
        <f>IF(INDEX('С закупкой'!$A:$Z,ROW()-ROW($A$8)+ROW('С закупкой'!$A$8),MATCH("Примечание",'С закупкой'!$A$8:$Z$8,0))="","",INDEX('С закупкой'!$A:$Z,ROW()-ROW($A$8)+ROW('С закупкой'!$A$8),MATCH("Примечание",'С закупкой'!$A$8:$Z$8,0)))</f>
        <v/>
      </c>
    </row>
    <row r="219" ht="36" customHeight="1">
      <c r="A219" s="47">
        <f>IF(ISNA(MATCH("№",'С закупкой'!$A$8:$Z$8,0)),"!",IF(ISNUMBER(INDEX('С закупкой'!$A:$Z,ROW()-ROW($A$8)+ROW('С закупкой'!$A$8),MATCH("№",'С закупкой'!$A$8:$Z$8,0))),INDEX('С закупкой'!$A:$Z,ROW()-ROW($A$8)+ROW('С закупкой'!$A$8),MATCH("№",'С закупкой'!$A$8:$Z$8,0)),""))</f>
        <v/>
      </c>
      <c r="B219" s="48">
        <f>IF(ISBLANK(INDEX('С закупкой'!$A:$Z,ROW()-ROW($A$8)+ROW('С закупкой'!$A$8),MATCH("Фото",'С закупкой'!$A$8:$Z$8,0))),"",INDEX('С закупкой'!$A:$Z,ROW()-ROW($A$8)+ROW('С закупкой'!$A$8),MATCH("Фото",'С закупкой'!$A$8:$Z$8,0)))</f>
        <v/>
      </c>
      <c r="C219" s="49">
        <f>IF(INDEX('С закупкой'!$A:$Z,ROW()-ROW($A$8)+ROW('С закупкой'!$A$8),MATCH("Наименование",'С закупкой'!$A$8:$Z$8,0))&lt;&gt;"",INDEX('С закупкой'!$A:$Z,ROW()-ROW($A$8)+ROW('С закупкой'!$A$8),MATCH("Наименование",'С закупкой'!$A$8:$Z$8,0)),IF(ISTEXT(INDEX('С закупкой'!$A:$Z,ROW()-ROW($A$8)+ROW('С закупкой'!$A$8),MATCH("№",'С закупкой'!$A$8:$Z$8,0))),INDEX('С закупкой'!$A:$Z,ROW()-ROW($A$8)+ROW('С закупкой'!$A$8),MATCH("№",'С закупкой'!$A$8:$Z$8,0)),""))</f>
        <v/>
      </c>
      <c r="D219" s="49">
        <f>IF(INDEX('С закупкой'!$A:$Z,ROW()-ROW($A$8)+ROW('С закупкой'!$A$8),MATCH("Бренд",'С закупкой'!$A$8:$Z$8,0))="","",INDEX('С закупкой'!$A:$Z,ROW()-ROW($A$8)+ROW('С закупкой'!$A$8),MATCH("Бренд",'С закупкой'!$A$8:$Z$8,0)))</f>
        <v/>
      </c>
      <c r="E219" s="50">
        <f>IF(INDEX('С закупкой'!$A:$Z,ROW()-ROW($A$8)+ROW('С закупкой'!$A$8),MATCH("Артикул",'С закупкой'!$A$8:$Z$8,0))="","",INDEX('С закупкой'!$A:$Z,ROW()-ROW($A$8)+ROW('С закупкой'!$A$8),MATCH("Артикул",'С закупкой'!$A$8:$Z$8,0)))</f>
        <v/>
      </c>
      <c r="F219" s="49">
        <f>IF(INDEX('С закупкой'!$A:$Z,ROW()-ROW($A$8)+ROW('С закупкой'!$A$8),MATCH("Комната",'С закупкой'!$A$8:$Z$8,0))="","",INDEX('С закупкой'!$A:$Z,ROW()-ROW($A$8)+ROW('С закупкой'!$A$8),MATCH("Комната",'С закупкой'!$A$8:$Z$8,0)))</f>
        <v/>
      </c>
      <c r="G219" s="51">
        <f>IF(INDEX('С закупкой'!$A:$Z,ROW()-ROW($A$8)+ROW('С закупкой'!$A$8),MATCH("Кол-во",'С закупкой'!$A$8:$Z$8,0))="","",INDEX('С закупкой'!$A:$Z,ROW()-ROW($A$8)+ROW('С закупкой'!$A$8),MATCH("Кол-во",'С закупкой'!$A$8:$Z$8,0)))</f>
        <v/>
      </c>
      <c r="H219" s="52">
        <f>IF(INDEX('С закупкой'!$A:$Z,ROW()-ROW($A$8)+ROW('С закупкой'!$A$8),MATCH("Ед.",'С закупкой'!$A$8:$Z$8,0))="","",INDEX('С закупкой'!$A:$Z,ROW()-ROW($A$8)+ROW('С закупкой'!$A$8),MATCH("Ед.",'С закупкой'!$A$8:$Z$8,0)))</f>
        <v/>
      </c>
      <c r="I219" s="53">
        <f>IF(INDEX('С закупкой'!$A:$Z,ROW()-ROW($A$8)+ROW('С закупкой'!$A$8),MATCH("Клиенту за ед.",'С закупкой'!$A$8:$Z$8,0))="","",INDEX('С закупкой'!$A:$Z,ROW()-ROW($A$8)+ROW('С закупкой'!$A$8),MATCH("Клиенту за ед.",'С закупкой'!$A$8:$Z$8,0)))</f>
        <v/>
      </c>
      <c r="J219" s="54">
        <f>IF(LEFT($C219,6)="Итого:",SUM(J$8:J218)-2*SUMIF($C$8:$C218,"Итого:*",J$8:J218),IF($C219="ИТОГО ПО ПРОЕКТУ",SUM(J$8:J218)-SUMIF($C$8:$C218,"Итого:*",J$8:J218),IF(INDEX('С закупкой'!$A:$Z,ROW()-ROW($A$8)+ROW('С закупкой'!$A$8),MATCH("Сумма клиенту",'С закупкой'!$A$8:$Z$8,0))="","",INDEX('С закупкой'!$A:$Z,ROW()-ROW($A$8)+ROW('С закупкой'!$A$8),MATCH("Сумма клиенту",'С закупкой'!$A$8:$Z$8,0)))))</f>
        <v/>
      </c>
      <c r="K219" s="50">
        <f>IF(INDEX('С закупкой'!$A:$Z,ROW()-ROW($A$8)+ROW('С закупкой'!$A$8),MATCH("Поставка",'С закупкой'!$A$8:$Z$8,0))="","",INDEX('С закупкой'!$A:$Z,ROW()-ROW($A$8)+ROW('С закупкой'!$A$8),MATCH("Поставка",'С закупкой'!$A$8:$Z$8,0)))</f>
        <v/>
      </c>
      <c r="L219" s="50">
        <f>IF(INDEX('С закупкой'!$A:$Z,ROW()-ROW($A$8)+ROW('С закупкой'!$A$8),MATCH("Примечание",'С закупкой'!$A$8:$Z$8,0))="","",INDEX('С закупкой'!$A:$Z,ROW()-ROW($A$8)+ROW('С закупкой'!$A$8),MATCH("Примечание",'С закупкой'!$A$8:$Z$8,0)))</f>
        <v/>
      </c>
    </row>
    <row r="220" ht="36" customHeight="1">
      <c r="A220" s="47">
        <f>IF(ISNA(MATCH("№",'С закупкой'!$A$8:$Z$8,0)),"!",IF(ISNUMBER(INDEX('С закупкой'!$A:$Z,ROW()-ROW($A$8)+ROW('С закупкой'!$A$8),MATCH("№",'С закупкой'!$A$8:$Z$8,0))),INDEX('С закупкой'!$A:$Z,ROW()-ROW($A$8)+ROW('С закупкой'!$A$8),MATCH("№",'С закупкой'!$A$8:$Z$8,0)),""))</f>
        <v/>
      </c>
      <c r="B220" s="48">
        <f>IF(ISBLANK(INDEX('С закупкой'!$A:$Z,ROW()-ROW($A$8)+ROW('С закупкой'!$A$8),MATCH("Фото",'С закупкой'!$A$8:$Z$8,0))),"",INDEX('С закупкой'!$A:$Z,ROW()-ROW($A$8)+ROW('С закупкой'!$A$8),MATCH("Фото",'С закупкой'!$A$8:$Z$8,0)))</f>
        <v/>
      </c>
      <c r="C220" s="49">
        <f>IF(INDEX('С закупкой'!$A:$Z,ROW()-ROW($A$8)+ROW('С закупкой'!$A$8),MATCH("Наименование",'С закупкой'!$A$8:$Z$8,0))&lt;&gt;"",INDEX('С закупкой'!$A:$Z,ROW()-ROW($A$8)+ROW('С закупкой'!$A$8),MATCH("Наименование",'С закупкой'!$A$8:$Z$8,0)),IF(ISTEXT(INDEX('С закупкой'!$A:$Z,ROW()-ROW($A$8)+ROW('С закупкой'!$A$8),MATCH("№",'С закупкой'!$A$8:$Z$8,0))),INDEX('С закупкой'!$A:$Z,ROW()-ROW($A$8)+ROW('С закупкой'!$A$8),MATCH("№",'С закупкой'!$A$8:$Z$8,0)),""))</f>
        <v/>
      </c>
      <c r="D220" s="49">
        <f>IF(INDEX('С закупкой'!$A:$Z,ROW()-ROW($A$8)+ROW('С закупкой'!$A$8),MATCH("Бренд",'С закупкой'!$A$8:$Z$8,0))="","",INDEX('С закупкой'!$A:$Z,ROW()-ROW($A$8)+ROW('С закупкой'!$A$8),MATCH("Бренд",'С закупкой'!$A$8:$Z$8,0)))</f>
        <v/>
      </c>
      <c r="E220" s="50">
        <f>IF(INDEX('С закупкой'!$A:$Z,ROW()-ROW($A$8)+ROW('С закупкой'!$A$8),MATCH("Артикул",'С закупкой'!$A$8:$Z$8,0))="","",INDEX('С закупкой'!$A:$Z,ROW()-ROW($A$8)+ROW('С закупкой'!$A$8),MATCH("Артикул",'С закупкой'!$A$8:$Z$8,0)))</f>
        <v/>
      </c>
      <c r="F220" s="49">
        <f>IF(INDEX('С закупкой'!$A:$Z,ROW()-ROW($A$8)+ROW('С закупкой'!$A$8),MATCH("Комната",'С закупкой'!$A$8:$Z$8,0))="","",INDEX('С закупкой'!$A:$Z,ROW()-ROW($A$8)+ROW('С закупкой'!$A$8),MATCH("Комната",'С закупкой'!$A$8:$Z$8,0)))</f>
        <v/>
      </c>
      <c r="G220" s="51">
        <f>IF(INDEX('С закупкой'!$A:$Z,ROW()-ROW($A$8)+ROW('С закупкой'!$A$8),MATCH("Кол-во",'С закупкой'!$A$8:$Z$8,0))="","",INDEX('С закупкой'!$A:$Z,ROW()-ROW($A$8)+ROW('С закупкой'!$A$8),MATCH("Кол-во",'С закупкой'!$A$8:$Z$8,0)))</f>
        <v/>
      </c>
      <c r="H220" s="52">
        <f>IF(INDEX('С закупкой'!$A:$Z,ROW()-ROW($A$8)+ROW('С закупкой'!$A$8),MATCH("Ед.",'С закупкой'!$A$8:$Z$8,0))="","",INDEX('С закупкой'!$A:$Z,ROW()-ROW($A$8)+ROW('С закупкой'!$A$8),MATCH("Ед.",'С закупкой'!$A$8:$Z$8,0)))</f>
        <v/>
      </c>
      <c r="I220" s="53">
        <f>IF(INDEX('С закупкой'!$A:$Z,ROW()-ROW($A$8)+ROW('С закупкой'!$A$8),MATCH("Клиенту за ед.",'С закупкой'!$A$8:$Z$8,0))="","",INDEX('С закупкой'!$A:$Z,ROW()-ROW($A$8)+ROW('С закупкой'!$A$8),MATCH("Клиенту за ед.",'С закупкой'!$A$8:$Z$8,0)))</f>
        <v/>
      </c>
      <c r="J220" s="54">
        <f>IF(LEFT($C220,6)="Итого:",SUM(J$8:J219)-2*SUMIF($C$8:$C219,"Итого:*",J$8:J219),IF($C220="ИТОГО ПО ПРОЕКТУ",SUM(J$8:J219)-SUMIF($C$8:$C219,"Итого:*",J$8:J219),IF(INDEX('С закупкой'!$A:$Z,ROW()-ROW($A$8)+ROW('С закупкой'!$A$8),MATCH("Сумма клиенту",'С закупкой'!$A$8:$Z$8,0))="","",INDEX('С закупкой'!$A:$Z,ROW()-ROW($A$8)+ROW('С закупкой'!$A$8),MATCH("Сумма клиенту",'С закупкой'!$A$8:$Z$8,0)))))</f>
        <v/>
      </c>
      <c r="K220" s="50">
        <f>IF(INDEX('С закупкой'!$A:$Z,ROW()-ROW($A$8)+ROW('С закупкой'!$A$8),MATCH("Поставка",'С закупкой'!$A$8:$Z$8,0))="","",INDEX('С закупкой'!$A:$Z,ROW()-ROW($A$8)+ROW('С закупкой'!$A$8),MATCH("Поставка",'С закупкой'!$A$8:$Z$8,0)))</f>
        <v/>
      </c>
      <c r="L220" s="50">
        <f>IF(INDEX('С закупкой'!$A:$Z,ROW()-ROW($A$8)+ROW('С закупкой'!$A$8),MATCH("Примечание",'С закупкой'!$A$8:$Z$8,0))="","",INDEX('С закупкой'!$A:$Z,ROW()-ROW($A$8)+ROW('С закупкой'!$A$8),MATCH("Примечание",'С закупкой'!$A$8:$Z$8,0)))</f>
        <v/>
      </c>
    </row>
    <row r="221" ht="36" customHeight="1">
      <c r="A221" s="47">
        <f>IF(ISNA(MATCH("№",'С закупкой'!$A$8:$Z$8,0)),"!",IF(ISNUMBER(INDEX('С закупкой'!$A:$Z,ROW()-ROW($A$8)+ROW('С закупкой'!$A$8),MATCH("№",'С закупкой'!$A$8:$Z$8,0))),INDEX('С закупкой'!$A:$Z,ROW()-ROW($A$8)+ROW('С закупкой'!$A$8),MATCH("№",'С закупкой'!$A$8:$Z$8,0)),""))</f>
        <v/>
      </c>
      <c r="B221" s="48">
        <f>IF(ISBLANK(INDEX('С закупкой'!$A:$Z,ROW()-ROW($A$8)+ROW('С закупкой'!$A$8),MATCH("Фото",'С закупкой'!$A$8:$Z$8,0))),"",INDEX('С закупкой'!$A:$Z,ROW()-ROW($A$8)+ROW('С закупкой'!$A$8),MATCH("Фото",'С закупкой'!$A$8:$Z$8,0)))</f>
        <v/>
      </c>
      <c r="C221" s="49">
        <f>IF(INDEX('С закупкой'!$A:$Z,ROW()-ROW($A$8)+ROW('С закупкой'!$A$8),MATCH("Наименование",'С закупкой'!$A$8:$Z$8,0))&lt;&gt;"",INDEX('С закупкой'!$A:$Z,ROW()-ROW($A$8)+ROW('С закупкой'!$A$8),MATCH("Наименование",'С закупкой'!$A$8:$Z$8,0)),IF(ISTEXT(INDEX('С закупкой'!$A:$Z,ROW()-ROW($A$8)+ROW('С закупкой'!$A$8),MATCH("№",'С закупкой'!$A$8:$Z$8,0))),INDEX('С закупкой'!$A:$Z,ROW()-ROW($A$8)+ROW('С закупкой'!$A$8),MATCH("№",'С закупкой'!$A$8:$Z$8,0)),""))</f>
        <v/>
      </c>
      <c r="D221" s="49">
        <f>IF(INDEX('С закупкой'!$A:$Z,ROW()-ROW($A$8)+ROW('С закупкой'!$A$8),MATCH("Бренд",'С закупкой'!$A$8:$Z$8,0))="","",INDEX('С закупкой'!$A:$Z,ROW()-ROW($A$8)+ROW('С закупкой'!$A$8),MATCH("Бренд",'С закупкой'!$A$8:$Z$8,0)))</f>
        <v/>
      </c>
      <c r="E221" s="50">
        <f>IF(INDEX('С закупкой'!$A:$Z,ROW()-ROW($A$8)+ROW('С закупкой'!$A$8),MATCH("Артикул",'С закупкой'!$A$8:$Z$8,0))="","",INDEX('С закупкой'!$A:$Z,ROW()-ROW($A$8)+ROW('С закупкой'!$A$8),MATCH("Артикул",'С закупкой'!$A$8:$Z$8,0)))</f>
        <v/>
      </c>
      <c r="F221" s="49">
        <f>IF(INDEX('С закупкой'!$A:$Z,ROW()-ROW($A$8)+ROW('С закупкой'!$A$8),MATCH("Комната",'С закупкой'!$A$8:$Z$8,0))="","",INDEX('С закупкой'!$A:$Z,ROW()-ROW($A$8)+ROW('С закупкой'!$A$8),MATCH("Комната",'С закупкой'!$A$8:$Z$8,0)))</f>
        <v/>
      </c>
      <c r="G221" s="51">
        <f>IF(INDEX('С закупкой'!$A:$Z,ROW()-ROW($A$8)+ROW('С закупкой'!$A$8),MATCH("Кол-во",'С закупкой'!$A$8:$Z$8,0))="","",INDEX('С закупкой'!$A:$Z,ROW()-ROW($A$8)+ROW('С закупкой'!$A$8),MATCH("Кол-во",'С закупкой'!$A$8:$Z$8,0)))</f>
        <v/>
      </c>
      <c r="H221" s="52">
        <f>IF(INDEX('С закупкой'!$A:$Z,ROW()-ROW($A$8)+ROW('С закупкой'!$A$8),MATCH("Ед.",'С закупкой'!$A$8:$Z$8,0))="","",INDEX('С закупкой'!$A:$Z,ROW()-ROW($A$8)+ROW('С закупкой'!$A$8),MATCH("Ед.",'С закупкой'!$A$8:$Z$8,0)))</f>
        <v/>
      </c>
      <c r="I221" s="53">
        <f>IF(INDEX('С закупкой'!$A:$Z,ROW()-ROW($A$8)+ROW('С закупкой'!$A$8),MATCH("Клиенту за ед.",'С закупкой'!$A$8:$Z$8,0))="","",INDEX('С закупкой'!$A:$Z,ROW()-ROW($A$8)+ROW('С закупкой'!$A$8),MATCH("Клиенту за ед.",'С закупкой'!$A$8:$Z$8,0)))</f>
        <v/>
      </c>
      <c r="J221" s="54">
        <f>IF(LEFT($C221,6)="Итого:",SUM(J$8:J220)-2*SUMIF($C$8:$C220,"Итого:*",J$8:J220),IF($C221="ИТОГО ПО ПРОЕКТУ",SUM(J$8:J220)-SUMIF($C$8:$C220,"Итого:*",J$8:J220),IF(INDEX('С закупкой'!$A:$Z,ROW()-ROW($A$8)+ROW('С закупкой'!$A$8),MATCH("Сумма клиенту",'С закупкой'!$A$8:$Z$8,0))="","",INDEX('С закупкой'!$A:$Z,ROW()-ROW($A$8)+ROW('С закупкой'!$A$8),MATCH("Сумма клиенту",'С закупкой'!$A$8:$Z$8,0)))))</f>
        <v/>
      </c>
      <c r="K221" s="50">
        <f>IF(INDEX('С закупкой'!$A:$Z,ROW()-ROW($A$8)+ROW('С закупкой'!$A$8),MATCH("Поставка",'С закупкой'!$A$8:$Z$8,0))="","",INDEX('С закупкой'!$A:$Z,ROW()-ROW($A$8)+ROW('С закупкой'!$A$8),MATCH("Поставка",'С закупкой'!$A$8:$Z$8,0)))</f>
        <v/>
      </c>
      <c r="L221" s="50">
        <f>IF(INDEX('С закупкой'!$A:$Z,ROW()-ROW($A$8)+ROW('С закупкой'!$A$8),MATCH("Примечание",'С закупкой'!$A$8:$Z$8,0))="","",INDEX('С закупкой'!$A:$Z,ROW()-ROW($A$8)+ROW('С закупкой'!$A$8),MATCH("Примечание",'С закупкой'!$A$8:$Z$8,0)))</f>
        <v/>
      </c>
    </row>
    <row r="222" ht="36" customHeight="1">
      <c r="A222" s="47">
        <f>IF(ISNA(MATCH("№",'С закупкой'!$A$8:$Z$8,0)),"!",IF(ISNUMBER(INDEX('С закупкой'!$A:$Z,ROW()-ROW($A$8)+ROW('С закупкой'!$A$8),MATCH("№",'С закупкой'!$A$8:$Z$8,0))),INDEX('С закупкой'!$A:$Z,ROW()-ROW($A$8)+ROW('С закупкой'!$A$8),MATCH("№",'С закупкой'!$A$8:$Z$8,0)),""))</f>
        <v/>
      </c>
      <c r="B222" s="48">
        <f>IF(ISBLANK(INDEX('С закупкой'!$A:$Z,ROW()-ROW($A$8)+ROW('С закупкой'!$A$8),MATCH("Фото",'С закупкой'!$A$8:$Z$8,0))),"",INDEX('С закупкой'!$A:$Z,ROW()-ROW($A$8)+ROW('С закупкой'!$A$8),MATCH("Фото",'С закупкой'!$A$8:$Z$8,0)))</f>
        <v/>
      </c>
      <c r="C222" s="49">
        <f>IF(INDEX('С закупкой'!$A:$Z,ROW()-ROW($A$8)+ROW('С закупкой'!$A$8),MATCH("Наименование",'С закупкой'!$A$8:$Z$8,0))&lt;&gt;"",INDEX('С закупкой'!$A:$Z,ROW()-ROW($A$8)+ROW('С закупкой'!$A$8),MATCH("Наименование",'С закупкой'!$A$8:$Z$8,0)),IF(ISTEXT(INDEX('С закупкой'!$A:$Z,ROW()-ROW($A$8)+ROW('С закупкой'!$A$8),MATCH("№",'С закупкой'!$A$8:$Z$8,0))),INDEX('С закупкой'!$A:$Z,ROW()-ROW($A$8)+ROW('С закупкой'!$A$8),MATCH("№",'С закупкой'!$A$8:$Z$8,0)),""))</f>
        <v/>
      </c>
      <c r="D222" s="49">
        <f>IF(INDEX('С закупкой'!$A:$Z,ROW()-ROW($A$8)+ROW('С закупкой'!$A$8),MATCH("Бренд",'С закупкой'!$A$8:$Z$8,0))="","",INDEX('С закупкой'!$A:$Z,ROW()-ROW($A$8)+ROW('С закупкой'!$A$8),MATCH("Бренд",'С закупкой'!$A$8:$Z$8,0)))</f>
        <v/>
      </c>
      <c r="E222" s="50">
        <f>IF(INDEX('С закупкой'!$A:$Z,ROW()-ROW($A$8)+ROW('С закупкой'!$A$8),MATCH("Артикул",'С закупкой'!$A$8:$Z$8,0))="","",INDEX('С закупкой'!$A:$Z,ROW()-ROW($A$8)+ROW('С закупкой'!$A$8),MATCH("Артикул",'С закупкой'!$A$8:$Z$8,0)))</f>
        <v/>
      </c>
      <c r="F222" s="49">
        <f>IF(INDEX('С закупкой'!$A:$Z,ROW()-ROW($A$8)+ROW('С закупкой'!$A$8),MATCH("Комната",'С закупкой'!$A$8:$Z$8,0))="","",INDEX('С закупкой'!$A:$Z,ROW()-ROW($A$8)+ROW('С закупкой'!$A$8),MATCH("Комната",'С закупкой'!$A$8:$Z$8,0)))</f>
        <v/>
      </c>
      <c r="G222" s="51">
        <f>IF(INDEX('С закупкой'!$A:$Z,ROW()-ROW($A$8)+ROW('С закупкой'!$A$8),MATCH("Кол-во",'С закупкой'!$A$8:$Z$8,0))="","",INDEX('С закупкой'!$A:$Z,ROW()-ROW($A$8)+ROW('С закупкой'!$A$8),MATCH("Кол-во",'С закупкой'!$A$8:$Z$8,0)))</f>
        <v/>
      </c>
      <c r="H222" s="52">
        <f>IF(INDEX('С закупкой'!$A:$Z,ROW()-ROW($A$8)+ROW('С закупкой'!$A$8),MATCH("Ед.",'С закупкой'!$A$8:$Z$8,0))="","",INDEX('С закупкой'!$A:$Z,ROW()-ROW($A$8)+ROW('С закупкой'!$A$8),MATCH("Ед.",'С закупкой'!$A$8:$Z$8,0)))</f>
        <v/>
      </c>
      <c r="I222" s="53">
        <f>IF(INDEX('С закупкой'!$A:$Z,ROW()-ROW($A$8)+ROW('С закупкой'!$A$8),MATCH("Клиенту за ед.",'С закупкой'!$A$8:$Z$8,0))="","",INDEX('С закупкой'!$A:$Z,ROW()-ROW($A$8)+ROW('С закупкой'!$A$8),MATCH("Клиенту за ед.",'С закупкой'!$A$8:$Z$8,0)))</f>
        <v/>
      </c>
      <c r="J222" s="54">
        <f>IF(LEFT($C222,6)="Итого:",SUM(J$8:J221)-2*SUMIF($C$8:$C221,"Итого:*",J$8:J221),IF($C222="ИТОГО ПО ПРОЕКТУ",SUM(J$8:J221)-SUMIF($C$8:$C221,"Итого:*",J$8:J221),IF(INDEX('С закупкой'!$A:$Z,ROW()-ROW($A$8)+ROW('С закупкой'!$A$8),MATCH("Сумма клиенту",'С закупкой'!$A$8:$Z$8,0))="","",INDEX('С закупкой'!$A:$Z,ROW()-ROW($A$8)+ROW('С закупкой'!$A$8),MATCH("Сумма клиенту",'С закупкой'!$A$8:$Z$8,0)))))</f>
        <v/>
      </c>
      <c r="K222" s="50">
        <f>IF(INDEX('С закупкой'!$A:$Z,ROW()-ROW($A$8)+ROW('С закупкой'!$A$8),MATCH("Поставка",'С закупкой'!$A$8:$Z$8,0))="","",INDEX('С закупкой'!$A:$Z,ROW()-ROW($A$8)+ROW('С закупкой'!$A$8),MATCH("Поставка",'С закупкой'!$A$8:$Z$8,0)))</f>
        <v/>
      </c>
      <c r="L222" s="50">
        <f>IF(INDEX('С закупкой'!$A:$Z,ROW()-ROW($A$8)+ROW('С закупкой'!$A$8),MATCH("Примечание",'С закупкой'!$A$8:$Z$8,0))="","",INDEX('С закупкой'!$A:$Z,ROW()-ROW($A$8)+ROW('С закупкой'!$A$8),MATCH("Примечание",'С закупкой'!$A$8:$Z$8,0)))</f>
        <v/>
      </c>
    </row>
    <row r="223" ht="36" customHeight="1">
      <c r="A223" s="47">
        <f>IF(ISNA(MATCH("№",'С закупкой'!$A$8:$Z$8,0)),"!",IF(ISNUMBER(INDEX('С закупкой'!$A:$Z,ROW()-ROW($A$8)+ROW('С закупкой'!$A$8),MATCH("№",'С закупкой'!$A$8:$Z$8,0))),INDEX('С закупкой'!$A:$Z,ROW()-ROW($A$8)+ROW('С закупкой'!$A$8),MATCH("№",'С закупкой'!$A$8:$Z$8,0)),""))</f>
        <v/>
      </c>
      <c r="B223" s="48">
        <f>IF(ISBLANK(INDEX('С закупкой'!$A:$Z,ROW()-ROW($A$8)+ROW('С закупкой'!$A$8),MATCH("Фото",'С закупкой'!$A$8:$Z$8,0))),"",INDEX('С закупкой'!$A:$Z,ROW()-ROW($A$8)+ROW('С закупкой'!$A$8),MATCH("Фото",'С закупкой'!$A$8:$Z$8,0)))</f>
        <v/>
      </c>
      <c r="C223" s="49">
        <f>IF(INDEX('С закупкой'!$A:$Z,ROW()-ROW($A$8)+ROW('С закупкой'!$A$8),MATCH("Наименование",'С закупкой'!$A$8:$Z$8,0))&lt;&gt;"",INDEX('С закупкой'!$A:$Z,ROW()-ROW($A$8)+ROW('С закупкой'!$A$8),MATCH("Наименование",'С закупкой'!$A$8:$Z$8,0)),IF(ISTEXT(INDEX('С закупкой'!$A:$Z,ROW()-ROW($A$8)+ROW('С закупкой'!$A$8),MATCH("№",'С закупкой'!$A$8:$Z$8,0))),INDEX('С закупкой'!$A:$Z,ROW()-ROW($A$8)+ROW('С закупкой'!$A$8),MATCH("№",'С закупкой'!$A$8:$Z$8,0)),""))</f>
        <v/>
      </c>
      <c r="D223" s="49">
        <f>IF(INDEX('С закупкой'!$A:$Z,ROW()-ROW($A$8)+ROW('С закупкой'!$A$8),MATCH("Бренд",'С закупкой'!$A$8:$Z$8,0))="","",INDEX('С закупкой'!$A:$Z,ROW()-ROW($A$8)+ROW('С закупкой'!$A$8),MATCH("Бренд",'С закупкой'!$A$8:$Z$8,0)))</f>
        <v/>
      </c>
      <c r="E223" s="50">
        <f>IF(INDEX('С закупкой'!$A:$Z,ROW()-ROW($A$8)+ROW('С закупкой'!$A$8),MATCH("Артикул",'С закупкой'!$A$8:$Z$8,0))="","",INDEX('С закупкой'!$A:$Z,ROW()-ROW($A$8)+ROW('С закупкой'!$A$8),MATCH("Артикул",'С закупкой'!$A$8:$Z$8,0)))</f>
        <v/>
      </c>
      <c r="F223" s="49">
        <f>IF(INDEX('С закупкой'!$A:$Z,ROW()-ROW($A$8)+ROW('С закупкой'!$A$8),MATCH("Комната",'С закупкой'!$A$8:$Z$8,0))="","",INDEX('С закупкой'!$A:$Z,ROW()-ROW($A$8)+ROW('С закупкой'!$A$8),MATCH("Комната",'С закупкой'!$A$8:$Z$8,0)))</f>
        <v/>
      </c>
      <c r="G223" s="51">
        <f>IF(INDEX('С закупкой'!$A:$Z,ROW()-ROW($A$8)+ROW('С закупкой'!$A$8),MATCH("Кол-во",'С закупкой'!$A$8:$Z$8,0))="","",INDEX('С закупкой'!$A:$Z,ROW()-ROW($A$8)+ROW('С закупкой'!$A$8),MATCH("Кол-во",'С закупкой'!$A$8:$Z$8,0)))</f>
        <v/>
      </c>
      <c r="H223" s="52">
        <f>IF(INDEX('С закупкой'!$A:$Z,ROW()-ROW($A$8)+ROW('С закупкой'!$A$8),MATCH("Ед.",'С закупкой'!$A$8:$Z$8,0))="","",INDEX('С закупкой'!$A:$Z,ROW()-ROW($A$8)+ROW('С закупкой'!$A$8),MATCH("Ед.",'С закупкой'!$A$8:$Z$8,0)))</f>
        <v/>
      </c>
      <c r="I223" s="53">
        <f>IF(INDEX('С закупкой'!$A:$Z,ROW()-ROW($A$8)+ROW('С закупкой'!$A$8),MATCH("Клиенту за ед.",'С закупкой'!$A$8:$Z$8,0))="","",INDEX('С закупкой'!$A:$Z,ROW()-ROW($A$8)+ROW('С закупкой'!$A$8),MATCH("Клиенту за ед.",'С закупкой'!$A$8:$Z$8,0)))</f>
        <v/>
      </c>
      <c r="J223" s="54">
        <f>IF(LEFT($C223,6)="Итого:",SUM(J$8:J222)-2*SUMIF($C$8:$C222,"Итого:*",J$8:J222),IF($C223="ИТОГО ПО ПРОЕКТУ",SUM(J$8:J222)-SUMIF($C$8:$C222,"Итого:*",J$8:J222),IF(INDEX('С закупкой'!$A:$Z,ROW()-ROW($A$8)+ROW('С закупкой'!$A$8),MATCH("Сумма клиенту",'С закупкой'!$A$8:$Z$8,0))="","",INDEX('С закупкой'!$A:$Z,ROW()-ROW($A$8)+ROW('С закупкой'!$A$8),MATCH("Сумма клиенту",'С закупкой'!$A$8:$Z$8,0)))))</f>
        <v/>
      </c>
      <c r="K223" s="50">
        <f>IF(INDEX('С закупкой'!$A:$Z,ROW()-ROW($A$8)+ROW('С закупкой'!$A$8),MATCH("Поставка",'С закупкой'!$A$8:$Z$8,0))="","",INDEX('С закупкой'!$A:$Z,ROW()-ROW($A$8)+ROW('С закупкой'!$A$8),MATCH("Поставка",'С закупкой'!$A$8:$Z$8,0)))</f>
        <v/>
      </c>
      <c r="L223" s="50">
        <f>IF(INDEX('С закупкой'!$A:$Z,ROW()-ROW($A$8)+ROW('С закупкой'!$A$8),MATCH("Примечание",'С закупкой'!$A$8:$Z$8,0))="","",INDEX('С закупкой'!$A:$Z,ROW()-ROW($A$8)+ROW('С закупкой'!$A$8),MATCH("Примечание",'С закупкой'!$A$8:$Z$8,0)))</f>
        <v/>
      </c>
    </row>
    <row r="224" ht="36" customHeight="1">
      <c r="A224" s="47">
        <f>IF(ISNA(MATCH("№",'С закупкой'!$A$8:$Z$8,0)),"!",IF(ISNUMBER(INDEX('С закупкой'!$A:$Z,ROW()-ROW($A$8)+ROW('С закупкой'!$A$8),MATCH("№",'С закупкой'!$A$8:$Z$8,0))),INDEX('С закупкой'!$A:$Z,ROW()-ROW($A$8)+ROW('С закупкой'!$A$8),MATCH("№",'С закупкой'!$A$8:$Z$8,0)),""))</f>
        <v/>
      </c>
      <c r="B224" s="48">
        <f>IF(ISBLANK(INDEX('С закупкой'!$A:$Z,ROW()-ROW($A$8)+ROW('С закупкой'!$A$8),MATCH("Фото",'С закупкой'!$A$8:$Z$8,0))),"",INDEX('С закупкой'!$A:$Z,ROW()-ROW($A$8)+ROW('С закупкой'!$A$8),MATCH("Фото",'С закупкой'!$A$8:$Z$8,0)))</f>
        <v/>
      </c>
      <c r="C224" s="49">
        <f>IF(INDEX('С закупкой'!$A:$Z,ROW()-ROW($A$8)+ROW('С закупкой'!$A$8),MATCH("Наименование",'С закупкой'!$A$8:$Z$8,0))&lt;&gt;"",INDEX('С закупкой'!$A:$Z,ROW()-ROW($A$8)+ROW('С закупкой'!$A$8),MATCH("Наименование",'С закупкой'!$A$8:$Z$8,0)),IF(ISTEXT(INDEX('С закупкой'!$A:$Z,ROW()-ROW($A$8)+ROW('С закупкой'!$A$8),MATCH("№",'С закупкой'!$A$8:$Z$8,0))),INDEX('С закупкой'!$A:$Z,ROW()-ROW($A$8)+ROW('С закупкой'!$A$8),MATCH("№",'С закупкой'!$A$8:$Z$8,0)),""))</f>
        <v/>
      </c>
      <c r="D224" s="49">
        <f>IF(INDEX('С закупкой'!$A:$Z,ROW()-ROW($A$8)+ROW('С закупкой'!$A$8),MATCH("Бренд",'С закупкой'!$A$8:$Z$8,0))="","",INDEX('С закупкой'!$A:$Z,ROW()-ROW($A$8)+ROW('С закупкой'!$A$8),MATCH("Бренд",'С закупкой'!$A$8:$Z$8,0)))</f>
        <v/>
      </c>
      <c r="E224" s="50">
        <f>IF(INDEX('С закупкой'!$A:$Z,ROW()-ROW($A$8)+ROW('С закупкой'!$A$8),MATCH("Артикул",'С закупкой'!$A$8:$Z$8,0))="","",INDEX('С закупкой'!$A:$Z,ROW()-ROW($A$8)+ROW('С закупкой'!$A$8),MATCH("Артикул",'С закупкой'!$A$8:$Z$8,0)))</f>
        <v/>
      </c>
      <c r="F224" s="49">
        <f>IF(INDEX('С закупкой'!$A:$Z,ROW()-ROW($A$8)+ROW('С закупкой'!$A$8),MATCH("Комната",'С закупкой'!$A$8:$Z$8,0))="","",INDEX('С закупкой'!$A:$Z,ROW()-ROW($A$8)+ROW('С закупкой'!$A$8),MATCH("Комната",'С закупкой'!$A$8:$Z$8,0)))</f>
        <v/>
      </c>
      <c r="G224" s="51">
        <f>IF(INDEX('С закупкой'!$A:$Z,ROW()-ROW($A$8)+ROW('С закупкой'!$A$8),MATCH("Кол-во",'С закупкой'!$A$8:$Z$8,0))="","",INDEX('С закупкой'!$A:$Z,ROW()-ROW($A$8)+ROW('С закупкой'!$A$8),MATCH("Кол-во",'С закупкой'!$A$8:$Z$8,0)))</f>
        <v/>
      </c>
      <c r="H224" s="52">
        <f>IF(INDEX('С закупкой'!$A:$Z,ROW()-ROW($A$8)+ROW('С закупкой'!$A$8),MATCH("Ед.",'С закупкой'!$A$8:$Z$8,0))="","",INDEX('С закупкой'!$A:$Z,ROW()-ROW($A$8)+ROW('С закупкой'!$A$8),MATCH("Ед.",'С закупкой'!$A$8:$Z$8,0)))</f>
        <v/>
      </c>
      <c r="I224" s="53">
        <f>IF(INDEX('С закупкой'!$A:$Z,ROW()-ROW($A$8)+ROW('С закупкой'!$A$8),MATCH("Клиенту за ед.",'С закупкой'!$A$8:$Z$8,0))="","",INDEX('С закупкой'!$A:$Z,ROW()-ROW($A$8)+ROW('С закупкой'!$A$8),MATCH("Клиенту за ед.",'С закупкой'!$A$8:$Z$8,0)))</f>
        <v/>
      </c>
      <c r="J224" s="54">
        <f>IF(LEFT($C224,6)="Итого:",SUM(J$8:J223)-2*SUMIF($C$8:$C223,"Итого:*",J$8:J223),IF($C224="ИТОГО ПО ПРОЕКТУ",SUM(J$8:J223)-SUMIF($C$8:$C223,"Итого:*",J$8:J223),IF(INDEX('С закупкой'!$A:$Z,ROW()-ROW($A$8)+ROW('С закупкой'!$A$8),MATCH("Сумма клиенту",'С закупкой'!$A$8:$Z$8,0))="","",INDEX('С закупкой'!$A:$Z,ROW()-ROW($A$8)+ROW('С закупкой'!$A$8),MATCH("Сумма клиенту",'С закупкой'!$A$8:$Z$8,0)))))</f>
        <v/>
      </c>
      <c r="K224" s="50">
        <f>IF(INDEX('С закупкой'!$A:$Z,ROW()-ROW($A$8)+ROW('С закупкой'!$A$8),MATCH("Поставка",'С закупкой'!$A$8:$Z$8,0))="","",INDEX('С закупкой'!$A:$Z,ROW()-ROW($A$8)+ROW('С закупкой'!$A$8),MATCH("Поставка",'С закупкой'!$A$8:$Z$8,0)))</f>
        <v/>
      </c>
      <c r="L224" s="50">
        <f>IF(INDEX('С закупкой'!$A:$Z,ROW()-ROW($A$8)+ROW('С закупкой'!$A$8),MATCH("Примечание",'С закупкой'!$A$8:$Z$8,0))="","",INDEX('С закупкой'!$A:$Z,ROW()-ROW($A$8)+ROW('С закупкой'!$A$8),MATCH("Примечание",'С закупкой'!$A$8:$Z$8,0)))</f>
        <v/>
      </c>
    </row>
    <row r="225" ht="36" customHeight="1">
      <c r="A225" s="47">
        <f>IF(ISNA(MATCH("№",'С закупкой'!$A$8:$Z$8,0)),"!",IF(ISNUMBER(INDEX('С закупкой'!$A:$Z,ROW()-ROW($A$8)+ROW('С закупкой'!$A$8),MATCH("№",'С закупкой'!$A$8:$Z$8,0))),INDEX('С закупкой'!$A:$Z,ROW()-ROW($A$8)+ROW('С закупкой'!$A$8),MATCH("№",'С закупкой'!$A$8:$Z$8,0)),""))</f>
        <v/>
      </c>
      <c r="B225" s="48">
        <f>IF(ISBLANK(INDEX('С закупкой'!$A:$Z,ROW()-ROW($A$8)+ROW('С закупкой'!$A$8),MATCH("Фото",'С закупкой'!$A$8:$Z$8,0))),"",INDEX('С закупкой'!$A:$Z,ROW()-ROW($A$8)+ROW('С закупкой'!$A$8),MATCH("Фото",'С закупкой'!$A$8:$Z$8,0)))</f>
        <v/>
      </c>
      <c r="C225" s="49">
        <f>IF(INDEX('С закупкой'!$A:$Z,ROW()-ROW($A$8)+ROW('С закупкой'!$A$8),MATCH("Наименование",'С закупкой'!$A$8:$Z$8,0))&lt;&gt;"",INDEX('С закупкой'!$A:$Z,ROW()-ROW($A$8)+ROW('С закупкой'!$A$8),MATCH("Наименование",'С закупкой'!$A$8:$Z$8,0)),IF(ISTEXT(INDEX('С закупкой'!$A:$Z,ROW()-ROW($A$8)+ROW('С закупкой'!$A$8),MATCH("№",'С закупкой'!$A$8:$Z$8,0))),INDEX('С закупкой'!$A:$Z,ROW()-ROW($A$8)+ROW('С закупкой'!$A$8),MATCH("№",'С закупкой'!$A$8:$Z$8,0)),""))</f>
        <v/>
      </c>
      <c r="D225" s="49">
        <f>IF(INDEX('С закупкой'!$A:$Z,ROW()-ROW($A$8)+ROW('С закупкой'!$A$8),MATCH("Бренд",'С закупкой'!$A$8:$Z$8,0))="","",INDEX('С закупкой'!$A:$Z,ROW()-ROW($A$8)+ROW('С закупкой'!$A$8),MATCH("Бренд",'С закупкой'!$A$8:$Z$8,0)))</f>
        <v/>
      </c>
      <c r="E225" s="50">
        <f>IF(INDEX('С закупкой'!$A:$Z,ROW()-ROW($A$8)+ROW('С закупкой'!$A$8),MATCH("Артикул",'С закупкой'!$A$8:$Z$8,0))="","",INDEX('С закупкой'!$A:$Z,ROW()-ROW($A$8)+ROW('С закупкой'!$A$8),MATCH("Артикул",'С закупкой'!$A$8:$Z$8,0)))</f>
        <v/>
      </c>
      <c r="F225" s="49">
        <f>IF(INDEX('С закупкой'!$A:$Z,ROW()-ROW($A$8)+ROW('С закупкой'!$A$8),MATCH("Комната",'С закупкой'!$A$8:$Z$8,0))="","",INDEX('С закупкой'!$A:$Z,ROW()-ROW($A$8)+ROW('С закупкой'!$A$8),MATCH("Комната",'С закупкой'!$A$8:$Z$8,0)))</f>
        <v/>
      </c>
      <c r="G225" s="51">
        <f>IF(INDEX('С закупкой'!$A:$Z,ROW()-ROW($A$8)+ROW('С закупкой'!$A$8),MATCH("Кол-во",'С закупкой'!$A$8:$Z$8,0))="","",INDEX('С закупкой'!$A:$Z,ROW()-ROW($A$8)+ROW('С закупкой'!$A$8),MATCH("Кол-во",'С закупкой'!$A$8:$Z$8,0)))</f>
        <v/>
      </c>
      <c r="H225" s="52">
        <f>IF(INDEX('С закупкой'!$A:$Z,ROW()-ROW($A$8)+ROW('С закупкой'!$A$8),MATCH("Ед.",'С закупкой'!$A$8:$Z$8,0))="","",INDEX('С закупкой'!$A:$Z,ROW()-ROW($A$8)+ROW('С закупкой'!$A$8),MATCH("Ед.",'С закупкой'!$A$8:$Z$8,0)))</f>
        <v/>
      </c>
      <c r="I225" s="53">
        <f>IF(INDEX('С закупкой'!$A:$Z,ROW()-ROW($A$8)+ROW('С закупкой'!$A$8),MATCH("Клиенту за ед.",'С закупкой'!$A$8:$Z$8,0))="","",INDEX('С закупкой'!$A:$Z,ROW()-ROW($A$8)+ROW('С закупкой'!$A$8),MATCH("Клиенту за ед.",'С закупкой'!$A$8:$Z$8,0)))</f>
        <v/>
      </c>
      <c r="J225" s="54">
        <f>IF(LEFT($C225,6)="Итого:",SUM(J$8:J224)-2*SUMIF($C$8:$C224,"Итого:*",J$8:J224),IF($C225="ИТОГО ПО ПРОЕКТУ",SUM(J$8:J224)-SUMIF($C$8:$C224,"Итого:*",J$8:J224),IF(INDEX('С закупкой'!$A:$Z,ROW()-ROW($A$8)+ROW('С закупкой'!$A$8),MATCH("Сумма клиенту",'С закупкой'!$A$8:$Z$8,0))="","",INDEX('С закупкой'!$A:$Z,ROW()-ROW($A$8)+ROW('С закупкой'!$A$8),MATCH("Сумма клиенту",'С закупкой'!$A$8:$Z$8,0)))))</f>
        <v/>
      </c>
      <c r="K225" s="50">
        <f>IF(INDEX('С закупкой'!$A:$Z,ROW()-ROW($A$8)+ROW('С закупкой'!$A$8),MATCH("Поставка",'С закупкой'!$A$8:$Z$8,0))="","",INDEX('С закупкой'!$A:$Z,ROW()-ROW($A$8)+ROW('С закупкой'!$A$8),MATCH("Поставка",'С закупкой'!$A$8:$Z$8,0)))</f>
        <v/>
      </c>
      <c r="L225" s="50">
        <f>IF(INDEX('С закупкой'!$A:$Z,ROW()-ROW($A$8)+ROW('С закупкой'!$A$8),MATCH("Примечание",'С закупкой'!$A$8:$Z$8,0))="","",INDEX('С закупкой'!$A:$Z,ROW()-ROW($A$8)+ROW('С закупкой'!$A$8),MATCH("Примечание",'С закупкой'!$A$8:$Z$8,0)))</f>
        <v/>
      </c>
    </row>
    <row r="226" ht="36" customHeight="1">
      <c r="A226" s="47">
        <f>IF(ISNA(MATCH("№",'С закупкой'!$A$8:$Z$8,0)),"!",IF(ISNUMBER(INDEX('С закупкой'!$A:$Z,ROW()-ROW($A$8)+ROW('С закупкой'!$A$8),MATCH("№",'С закупкой'!$A$8:$Z$8,0))),INDEX('С закупкой'!$A:$Z,ROW()-ROW($A$8)+ROW('С закупкой'!$A$8),MATCH("№",'С закупкой'!$A$8:$Z$8,0)),""))</f>
        <v/>
      </c>
      <c r="B226" s="48">
        <f>IF(ISBLANK(INDEX('С закупкой'!$A:$Z,ROW()-ROW($A$8)+ROW('С закупкой'!$A$8),MATCH("Фото",'С закупкой'!$A$8:$Z$8,0))),"",INDEX('С закупкой'!$A:$Z,ROW()-ROW($A$8)+ROW('С закупкой'!$A$8),MATCH("Фото",'С закупкой'!$A$8:$Z$8,0)))</f>
        <v/>
      </c>
      <c r="C226" s="49">
        <f>IF(INDEX('С закупкой'!$A:$Z,ROW()-ROW($A$8)+ROW('С закупкой'!$A$8),MATCH("Наименование",'С закупкой'!$A$8:$Z$8,0))&lt;&gt;"",INDEX('С закупкой'!$A:$Z,ROW()-ROW($A$8)+ROW('С закупкой'!$A$8),MATCH("Наименование",'С закупкой'!$A$8:$Z$8,0)),IF(ISTEXT(INDEX('С закупкой'!$A:$Z,ROW()-ROW($A$8)+ROW('С закупкой'!$A$8),MATCH("№",'С закупкой'!$A$8:$Z$8,0))),INDEX('С закупкой'!$A:$Z,ROW()-ROW($A$8)+ROW('С закупкой'!$A$8),MATCH("№",'С закупкой'!$A$8:$Z$8,0)),""))</f>
        <v/>
      </c>
      <c r="D226" s="49">
        <f>IF(INDEX('С закупкой'!$A:$Z,ROW()-ROW($A$8)+ROW('С закупкой'!$A$8),MATCH("Бренд",'С закупкой'!$A$8:$Z$8,0))="","",INDEX('С закупкой'!$A:$Z,ROW()-ROW($A$8)+ROW('С закупкой'!$A$8),MATCH("Бренд",'С закупкой'!$A$8:$Z$8,0)))</f>
        <v/>
      </c>
      <c r="E226" s="50">
        <f>IF(INDEX('С закупкой'!$A:$Z,ROW()-ROW($A$8)+ROW('С закупкой'!$A$8),MATCH("Артикул",'С закупкой'!$A$8:$Z$8,0))="","",INDEX('С закупкой'!$A:$Z,ROW()-ROW($A$8)+ROW('С закупкой'!$A$8),MATCH("Артикул",'С закупкой'!$A$8:$Z$8,0)))</f>
        <v/>
      </c>
      <c r="F226" s="49">
        <f>IF(INDEX('С закупкой'!$A:$Z,ROW()-ROW($A$8)+ROW('С закупкой'!$A$8),MATCH("Комната",'С закупкой'!$A$8:$Z$8,0))="","",INDEX('С закупкой'!$A:$Z,ROW()-ROW($A$8)+ROW('С закупкой'!$A$8),MATCH("Комната",'С закупкой'!$A$8:$Z$8,0)))</f>
        <v/>
      </c>
      <c r="G226" s="51">
        <f>IF(INDEX('С закупкой'!$A:$Z,ROW()-ROW($A$8)+ROW('С закупкой'!$A$8),MATCH("Кол-во",'С закупкой'!$A$8:$Z$8,0))="","",INDEX('С закупкой'!$A:$Z,ROW()-ROW($A$8)+ROW('С закупкой'!$A$8),MATCH("Кол-во",'С закупкой'!$A$8:$Z$8,0)))</f>
        <v/>
      </c>
      <c r="H226" s="52">
        <f>IF(INDEX('С закупкой'!$A:$Z,ROW()-ROW($A$8)+ROW('С закупкой'!$A$8),MATCH("Ед.",'С закупкой'!$A$8:$Z$8,0))="","",INDEX('С закупкой'!$A:$Z,ROW()-ROW($A$8)+ROW('С закупкой'!$A$8),MATCH("Ед.",'С закупкой'!$A$8:$Z$8,0)))</f>
        <v/>
      </c>
      <c r="I226" s="53">
        <f>IF(INDEX('С закупкой'!$A:$Z,ROW()-ROW($A$8)+ROW('С закупкой'!$A$8),MATCH("Клиенту за ед.",'С закупкой'!$A$8:$Z$8,0))="","",INDEX('С закупкой'!$A:$Z,ROW()-ROW($A$8)+ROW('С закупкой'!$A$8),MATCH("Клиенту за ед.",'С закупкой'!$A$8:$Z$8,0)))</f>
        <v/>
      </c>
      <c r="J226" s="54">
        <f>IF(LEFT($C226,6)="Итого:",SUM(J$8:J225)-2*SUMIF($C$8:$C225,"Итого:*",J$8:J225),IF($C226="ИТОГО ПО ПРОЕКТУ",SUM(J$8:J225)-SUMIF($C$8:$C225,"Итого:*",J$8:J225),IF(INDEX('С закупкой'!$A:$Z,ROW()-ROW($A$8)+ROW('С закупкой'!$A$8),MATCH("Сумма клиенту",'С закупкой'!$A$8:$Z$8,0))="","",INDEX('С закупкой'!$A:$Z,ROW()-ROW($A$8)+ROW('С закупкой'!$A$8),MATCH("Сумма клиенту",'С закупкой'!$A$8:$Z$8,0)))))</f>
        <v/>
      </c>
      <c r="K226" s="50">
        <f>IF(INDEX('С закупкой'!$A:$Z,ROW()-ROW($A$8)+ROW('С закупкой'!$A$8),MATCH("Поставка",'С закупкой'!$A$8:$Z$8,0))="","",INDEX('С закупкой'!$A:$Z,ROW()-ROW($A$8)+ROW('С закупкой'!$A$8),MATCH("Поставка",'С закупкой'!$A$8:$Z$8,0)))</f>
        <v/>
      </c>
      <c r="L226" s="50">
        <f>IF(INDEX('С закупкой'!$A:$Z,ROW()-ROW($A$8)+ROW('С закупкой'!$A$8),MATCH("Примечание",'С закупкой'!$A$8:$Z$8,0))="","",INDEX('С закупкой'!$A:$Z,ROW()-ROW($A$8)+ROW('С закупкой'!$A$8),MATCH("Примечание",'С закупкой'!$A$8:$Z$8,0)))</f>
        <v/>
      </c>
    </row>
    <row r="227" ht="36" customHeight="1">
      <c r="A227" s="47">
        <f>IF(ISNA(MATCH("№",'С закупкой'!$A$8:$Z$8,0)),"!",IF(ISNUMBER(INDEX('С закупкой'!$A:$Z,ROW()-ROW($A$8)+ROW('С закупкой'!$A$8),MATCH("№",'С закупкой'!$A$8:$Z$8,0))),INDEX('С закупкой'!$A:$Z,ROW()-ROW($A$8)+ROW('С закупкой'!$A$8),MATCH("№",'С закупкой'!$A$8:$Z$8,0)),""))</f>
        <v/>
      </c>
      <c r="B227" s="48">
        <f>IF(ISBLANK(INDEX('С закупкой'!$A:$Z,ROW()-ROW($A$8)+ROW('С закупкой'!$A$8),MATCH("Фото",'С закупкой'!$A$8:$Z$8,0))),"",INDEX('С закупкой'!$A:$Z,ROW()-ROW($A$8)+ROW('С закупкой'!$A$8),MATCH("Фото",'С закупкой'!$A$8:$Z$8,0)))</f>
        <v/>
      </c>
      <c r="C227" s="49">
        <f>IF(INDEX('С закупкой'!$A:$Z,ROW()-ROW($A$8)+ROW('С закупкой'!$A$8),MATCH("Наименование",'С закупкой'!$A$8:$Z$8,0))&lt;&gt;"",INDEX('С закупкой'!$A:$Z,ROW()-ROW($A$8)+ROW('С закупкой'!$A$8),MATCH("Наименование",'С закупкой'!$A$8:$Z$8,0)),IF(ISTEXT(INDEX('С закупкой'!$A:$Z,ROW()-ROW($A$8)+ROW('С закупкой'!$A$8),MATCH("№",'С закупкой'!$A$8:$Z$8,0))),INDEX('С закупкой'!$A:$Z,ROW()-ROW($A$8)+ROW('С закупкой'!$A$8),MATCH("№",'С закупкой'!$A$8:$Z$8,0)),""))</f>
        <v/>
      </c>
      <c r="D227" s="49">
        <f>IF(INDEX('С закупкой'!$A:$Z,ROW()-ROW($A$8)+ROW('С закупкой'!$A$8),MATCH("Бренд",'С закупкой'!$A$8:$Z$8,0))="","",INDEX('С закупкой'!$A:$Z,ROW()-ROW($A$8)+ROW('С закупкой'!$A$8),MATCH("Бренд",'С закупкой'!$A$8:$Z$8,0)))</f>
        <v/>
      </c>
      <c r="E227" s="50">
        <f>IF(INDEX('С закупкой'!$A:$Z,ROW()-ROW($A$8)+ROW('С закупкой'!$A$8),MATCH("Артикул",'С закупкой'!$A$8:$Z$8,0))="","",INDEX('С закупкой'!$A:$Z,ROW()-ROW($A$8)+ROW('С закупкой'!$A$8),MATCH("Артикул",'С закупкой'!$A$8:$Z$8,0)))</f>
        <v/>
      </c>
      <c r="F227" s="49">
        <f>IF(INDEX('С закупкой'!$A:$Z,ROW()-ROW($A$8)+ROW('С закупкой'!$A$8),MATCH("Комната",'С закупкой'!$A$8:$Z$8,0))="","",INDEX('С закупкой'!$A:$Z,ROW()-ROW($A$8)+ROW('С закупкой'!$A$8),MATCH("Комната",'С закупкой'!$A$8:$Z$8,0)))</f>
        <v/>
      </c>
      <c r="G227" s="51">
        <f>IF(INDEX('С закупкой'!$A:$Z,ROW()-ROW($A$8)+ROW('С закупкой'!$A$8),MATCH("Кол-во",'С закупкой'!$A$8:$Z$8,0))="","",INDEX('С закупкой'!$A:$Z,ROW()-ROW($A$8)+ROW('С закупкой'!$A$8),MATCH("Кол-во",'С закупкой'!$A$8:$Z$8,0)))</f>
        <v/>
      </c>
      <c r="H227" s="52">
        <f>IF(INDEX('С закупкой'!$A:$Z,ROW()-ROW($A$8)+ROW('С закупкой'!$A$8),MATCH("Ед.",'С закупкой'!$A$8:$Z$8,0))="","",INDEX('С закупкой'!$A:$Z,ROW()-ROW($A$8)+ROW('С закупкой'!$A$8),MATCH("Ед.",'С закупкой'!$A$8:$Z$8,0)))</f>
        <v/>
      </c>
      <c r="I227" s="53">
        <f>IF(INDEX('С закупкой'!$A:$Z,ROW()-ROW($A$8)+ROW('С закупкой'!$A$8),MATCH("Клиенту за ед.",'С закупкой'!$A$8:$Z$8,0))="","",INDEX('С закупкой'!$A:$Z,ROW()-ROW($A$8)+ROW('С закупкой'!$A$8),MATCH("Клиенту за ед.",'С закупкой'!$A$8:$Z$8,0)))</f>
        <v/>
      </c>
      <c r="J227" s="54">
        <f>IF(LEFT($C227,6)="Итого:",SUM(J$8:J226)-2*SUMIF($C$8:$C226,"Итого:*",J$8:J226),IF($C227="ИТОГО ПО ПРОЕКТУ",SUM(J$8:J226)-SUMIF($C$8:$C226,"Итого:*",J$8:J226),IF(INDEX('С закупкой'!$A:$Z,ROW()-ROW($A$8)+ROW('С закупкой'!$A$8),MATCH("Сумма клиенту",'С закупкой'!$A$8:$Z$8,0))="","",INDEX('С закупкой'!$A:$Z,ROW()-ROW($A$8)+ROW('С закупкой'!$A$8),MATCH("Сумма клиенту",'С закупкой'!$A$8:$Z$8,0)))))</f>
        <v/>
      </c>
      <c r="K227" s="50">
        <f>IF(INDEX('С закупкой'!$A:$Z,ROW()-ROW($A$8)+ROW('С закупкой'!$A$8),MATCH("Поставка",'С закупкой'!$A$8:$Z$8,0))="","",INDEX('С закупкой'!$A:$Z,ROW()-ROW($A$8)+ROW('С закупкой'!$A$8),MATCH("Поставка",'С закупкой'!$A$8:$Z$8,0)))</f>
        <v/>
      </c>
      <c r="L227" s="50">
        <f>IF(INDEX('С закупкой'!$A:$Z,ROW()-ROW($A$8)+ROW('С закупкой'!$A$8),MATCH("Примечание",'С закупкой'!$A$8:$Z$8,0))="","",INDEX('С закупкой'!$A:$Z,ROW()-ROW($A$8)+ROW('С закупкой'!$A$8),MATCH("Примечание",'С закупкой'!$A$8:$Z$8,0)))</f>
        <v/>
      </c>
    </row>
    <row r="228" ht="36" customHeight="1">
      <c r="A228" s="47">
        <f>IF(ISNA(MATCH("№",'С закупкой'!$A$8:$Z$8,0)),"!",IF(ISNUMBER(INDEX('С закупкой'!$A:$Z,ROW()-ROW($A$8)+ROW('С закупкой'!$A$8),MATCH("№",'С закупкой'!$A$8:$Z$8,0))),INDEX('С закупкой'!$A:$Z,ROW()-ROW($A$8)+ROW('С закупкой'!$A$8),MATCH("№",'С закупкой'!$A$8:$Z$8,0)),""))</f>
        <v/>
      </c>
      <c r="B228" s="48">
        <f>IF(ISBLANK(INDEX('С закупкой'!$A:$Z,ROW()-ROW($A$8)+ROW('С закупкой'!$A$8),MATCH("Фото",'С закупкой'!$A$8:$Z$8,0))),"",INDEX('С закупкой'!$A:$Z,ROW()-ROW($A$8)+ROW('С закупкой'!$A$8),MATCH("Фото",'С закупкой'!$A$8:$Z$8,0)))</f>
        <v/>
      </c>
      <c r="C228" s="49">
        <f>IF(INDEX('С закупкой'!$A:$Z,ROW()-ROW($A$8)+ROW('С закупкой'!$A$8),MATCH("Наименование",'С закупкой'!$A$8:$Z$8,0))&lt;&gt;"",INDEX('С закупкой'!$A:$Z,ROW()-ROW($A$8)+ROW('С закупкой'!$A$8),MATCH("Наименование",'С закупкой'!$A$8:$Z$8,0)),IF(ISTEXT(INDEX('С закупкой'!$A:$Z,ROW()-ROW($A$8)+ROW('С закупкой'!$A$8),MATCH("№",'С закупкой'!$A$8:$Z$8,0))),INDEX('С закупкой'!$A:$Z,ROW()-ROW($A$8)+ROW('С закупкой'!$A$8),MATCH("№",'С закупкой'!$A$8:$Z$8,0)),""))</f>
        <v/>
      </c>
      <c r="D228" s="49">
        <f>IF(INDEX('С закупкой'!$A:$Z,ROW()-ROW($A$8)+ROW('С закупкой'!$A$8),MATCH("Бренд",'С закупкой'!$A$8:$Z$8,0))="","",INDEX('С закупкой'!$A:$Z,ROW()-ROW($A$8)+ROW('С закупкой'!$A$8),MATCH("Бренд",'С закупкой'!$A$8:$Z$8,0)))</f>
        <v/>
      </c>
      <c r="E228" s="50">
        <f>IF(INDEX('С закупкой'!$A:$Z,ROW()-ROW($A$8)+ROW('С закупкой'!$A$8),MATCH("Артикул",'С закупкой'!$A$8:$Z$8,0))="","",INDEX('С закупкой'!$A:$Z,ROW()-ROW($A$8)+ROW('С закупкой'!$A$8),MATCH("Артикул",'С закупкой'!$A$8:$Z$8,0)))</f>
        <v/>
      </c>
      <c r="F228" s="49">
        <f>IF(INDEX('С закупкой'!$A:$Z,ROW()-ROW($A$8)+ROW('С закупкой'!$A$8),MATCH("Комната",'С закупкой'!$A$8:$Z$8,0))="","",INDEX('С закупкой'!$A:$Z,ROW()-ROW($A$8)+ROW('С закупкой'!$A$8),MATCH("Комната",'С закупкой'!$A$8:$Z$8,0)))</f>
        <v/>
      </c>
      <c r="G228" s="51">
        <f>IF(INDEX('С закупкой'!$A:$Z,ROW()-ROW($A$8)+ROW('С закупкой'!$A$8),MATCH("Кол-во",'С закупкой'!$A$8:$Z$8,0))="","",INDEX('С закупкой'!$A:$Z,ROW()-ROW($A$8)+ROW('С закупкой'!$A$8),MATCH("Кол-во",'С закупкой'!$A$8:$Z$8,0)))</f>
        <v/>
      </c>
      <c r="H228" s="52">
        <f>IF(INDEX('С закупкой'!$A:$Z,ROW()-ROW($A$8)+ROW('С закупкой'!$A$8),MATCH("Ед.",'С закупкой'!$A$8:$Z$8,0))="","",INDEX('С закупкой'!$A:$Z,ROW()-ROW($A$8)+ROW('С закупкой'!$A$8),MATCH("Ед.",'С закупкой'!$A$8:$Z$8,0)))</f>
        <v/>
      </c>
      <c r="I228" s="53">
        <f>IF(INDEX('С закупкой'!$A:$Z,ROW()-ROW($A$8)+ROW('С закупкой'!$A$8),MATCH("Клиенту за ед.",'С закупкой'!$A$8:$Z$8,0))="","",INDEX('С закупкой'!$A:$Z,ROW()-ROW($A$8)+ROW('С закупкой'!$A$8),MATCH("Клиенту за ед.",'С закупкой'!$A$8:$Z$8,0)))</f>
        <v/>
      </c>
      <c r="J228" s="54">
        <f>IF(LEFT($C228,6)="Итого:",SUM(J$8:J227)-2*SUMIF($C$8:$C227,"Итого:*",J$8:J227),IF($C228="ИТОГО ПО ПРОЕКТУ",SUM(J$8:J227)-SUMIF($C$8:$C227,"Итого:*",J$8:J227),IF(INDEX('С закупкой'!$A:$Z,ROW()-ROW($A$8)+ROW('С закупкой'!$A$8),MATCH("Сумма клиенту",'С закупкой'!$A$8:$Z$8,0))="","",INDEX('С закупкой'!$A:$Z,ROW()-ROW($A$8)+ROW('С закупкой'!$A$8),MATCH("Сумма клиенту",'С закупкой'!$A$8:$Z$8,0)))))</f>
        <v/>
      </c>
      <c r="K228" s="50">
        <f>IF(INDEX('С закупкой'!$A:$Z,ROW()-ROW($A$8)+ROW('С закупкой'!$A$8),MATCH("Поставка",'С закупкой'!$A$8:$Z$8,0))="","",INDEX('С закупкой'!$A:$Z,ROW()-ROW($A$8)+ROW('С закупкой'!$A$8),MATCH("Поставка",'С закупкой'!$A$8:$Z$8,0)))</f>
        <v/>
      </c>
      <c r="L228" s="50">
        <f>IF(INDEX('С закупкой'!$A:$Z,ROW()-ROW($A$8)+ROW('С закупкой'!$A$8),MATCH("Примечание",'С закупкой'!$A$8:$Z$8,0))="","",INDEX('С закупкой'!$A:$Z,ROW()-ROW($A$8)+ROW('С закупкой'!$A$8),MATCH("Примечание",'С закупкой'!$A$8:$Z$8,0)))</f>
        <v/>
      </c>
    </row>
    <row r="229" ht="36" customHeight="1">
      <c r="A229" s="47">
        <f>IF(ISNA(MATCH("№",'С закупкой'!$A$8:$Z$8,0)),"!",IF(ISNUMBER(INDEX('С закупкой'!$A:$Z,ROW()-ROW($A$8)+ROW('С закупкой'!$A$8),MATCH("№",'С закупкой'!$A$8:$Z$8,0))),INDEX('С закупкой'!$A:$Z,ROW()-ROW($A$8)+ROW('С закупкой'!$A$8),MATCH("№",'С закупкой'!$A$8:$Z$8,0)),""))</f>
        <v/>
      </c>
      <c r="B229" s="48">
        <f>IF(ISBLANK(INDEX('С закупкой'!$A:$Z,ROW()-ROW($A$8)+ROW('С закупкой'!$A$8),MATCH("Фото",'С закупкой'!$A$8:$Z$8,0))),"",INDEX('С закупкой'!$A:$Z,ROW()-ROW($A$8)+ROW('С закупкой'!$A$8),MATCH("Фото",'С закупкой'!$A$8:$Z$8,0)))</f>
        <v/>
      </c>
      <c r="C229" s="49">
        <f>IF(INDEX('С закупкой'!$A:$Z,ROW()-ROW($A$8)+ROW('С закупкой'!$A$8),MATCH("Наименование",'С закупкой'!$A$8:$Z$8,0))&lt;&gt;"",INDEX('С закупкой'!$A:$Z,ROW()-ROW($A$8)+ROW('С закупкой'!$A$8),MATCH("Наименование",'С закупкой'!$A$8:$Z$8,0)),IF(ISTEXT(INDEX('С закупкой'!$A:$Z,ROW()-ROW($A$8)+ROW('С закупкой'!$A$8),MATCH("№",'С закупкой'!$A$8:$Z$8,0))),INDEX('С закупкой'!$A:$Z,ROW()-ROW($A$8)+ROW('С закупкой'!$A$8),MATCH("№",'С закупкой'!$A$8:$Z$8,0)),""))</f>
        <v/>
      </c>
      <c r="D229" s="49">
        <f>IF(INDEX('С закупкой'!$A:$Z,ROW()-ROW($A$8)+ROW('С закупкой'!$A$8),MATCH("Бренд",'С закупкой'!$A$8:$Z$8,0))="","",INDEX('С закупкой'!$A:$Z,ROW()-ROW($A$8)+ROW('С закупкой'!$A$8),MATCH("Бренд",'С закупкой'!$A$8:$Z$8,0)))</f>
        <v/>
      </c>
      <c r="E229" s="50">
        <f>IF(INDEX('С закупкой'!$A:$Z,ROW()-ROW($A$8)+ROW('С закупкой'!$A$8),MATCH("Артикул",'С закупкой'!$A$8:$Z$8,0))="","",INDEX('С закупкой'!$A:$Z,ROW()-ROW($A$8)+ROW('С закупкой'!$A$8),MATCH("Артикул",'С закупкой'!$A$8:$Z$8,0)))</f>
        <v/>
      </c>
      <c r="F229" s="49">
        <f>IF(INDEX('С закупкой'!$A:$Z,ROW()-ROW($A$8)+ROW('С закупкой'!$A$8),MATCH("Комната",'С закупкой'!$A$8:$Z$8,0))="","",INDEX('С закупкой'!$A:$Z,ROW()-ROW($A$8)+ROW('С закупкой'!$A$8),MATCH("Комната",'С закупкой'!$A$8:$Z$8,0)))</f>
        <v/>
      </c>
      <c r="G229" s="51">
        <f>IF(INDEX('С закупкой'!$A:$Z,ROW()-ROW($A$8)+ROW('С закупкой'!$A$8),MATCH("Кол-во",'С закупкой'!$A$8:$Z$8,0))="","",INDEX('С закупкой'!$A:$Z,ROW()-ROW($A$8)+ROW('С закупкой'!$A$8),MATCH("Кол-во",'С закупкой'!$A$8:$Z$8,0)))</f>
        <v/>
      </c>
      <c r="H229" s="52">
        <f>IF(INDEX('С закупкой'!$A:$Z,ROW()-ROW($A$8)+ROW('С закупкой'!$A$8),MATCH("Ед.",'С закупкой'!$A$8:$Z$8,0))="","",INDEX('С закупкой'!$A:$Z,ROW()-ROW($A$8)+ROW('С закупкой'!$A$8),MATCH("Ед.",'С закупкой'!$A$8:$Z$8,0)))</f>
        <v/>
      </c>
      <c r="I229" s="53">
        <f>IF(INDEX('С закупкой'!$A:$Z,ROW()-ROW($A$8)+ROW('С закупкой'!$A$8),MATCH("Клиенту за ед.",'С закупкой'!$A$8:$Z$8,0))="","",INDEX('С закупкой'!$A:$Z,ROW()-ROW($A$8)+ROW('С закупкой'!$A$8),MATCH("Клиенту за ед.",'С закупкой'!$A$8:$Z$8,0)))</f>
        <v/>
      </c>
      <c r="J229" s="54">
        <f>IF(LEFT($C229,6)="Итого:",SUM(J$8:J228)-2*SUMIF($C$8:$C228,"Итого:*",J$8:J228),IF($C229="ИТОГО ПО ПРОЕКТУ",SUM(J$8:J228)-SUMIF($C$8:$C228,"Итого:*",J$8:J228),IF(INDEX('С закупкой'!$A:$Z,ROW()-ROW($A$8)+ROW('С закупкой'!$A$8),MATCH("Сумма клиенту",'С закупкой'!$A$8:$Z$8,0))="","",INDEX('С закупкой'!$A:$Z,ROW()-ROW($A$8)+ROW('С закупкой'!$A$8),MATCH("Сумма клиенту",'С закупкой'!$A$8:$Z$8,0)))))</f>
        <v/>
      </c>
      <c r="K229" s="50">
        <f>IF(INDEX('С закупкой'!$A:$Z,ROW()-ROW($A$8)+ROW('С закупкой'!$A$8),MATCH("Поставка",'С закупкой'!$A$8:$Z$8,0))="","",INDEX('С закупкой'!$A:$Z,ROW()-ROW($A$8)+ROW('С закупкой'!$A$8),MATCH("Поставка",'С закупкой'!$A$8:$Z$8,0)))</f>
        <v/>
      </c>
      <c r="L229" s="50">
        <f>IF(INDEX('С закупкой'!$A:$Z,ROW()-ROW($A$8)+ROW('С закупкой'!$A$8),MATCH("Примечание",'С закупкой'!$A$8:$Z$8,0))="","",INDEX('С закупкой'!$A:$Z,ROW()-ROW($A$8)+ROW('С закупкой'!$A$8),MATCH("Примечание",'С закупкой'!$A$8:$Z$8,0)))</f>
        <v/>
      </c>
    </row>
    <row r="230" ht="36" customHeight="1">
      <c r="A230" s="47">
        <f>IF(ISNA(MATCH("№",'С закупкой'!$A$8:$Z$8,0)),"!",IF(ISNUMBER(INDEX('С закупкой'!$A:$Z,ROW()-ROW($A$8)+ROW('С закупкой'!$A$8),MATCH("№",'С закупкой'!$A$8:$Z$8,0))),INDEX('С закупкой'!$A:$Z,ROW()-ROW($A$8)+ROW('С закупкой'!$A$8),MATCH("№",'С закупкой'!$A$8:$Z$8,0)),""))</f>
        <v/>
      </c>
      <c r="B230" s="48">
        <f>IF(ISBLANK(INDEX('С закупкой'!$A:$Z,ROW()-ROW($A$8)+ROW('С закупкой'!$A$8),MATCH("Фото",'С закупкой'!$A$8:$Z$8,0))),"",INDEX('С закупкой'!$A:$Z,ROW()-ROW($A$8)+ROW('С закупкой'!$A$8),MATCH("Фото",'С закупкой'!$A$8:$Z$8,0)))</f>
        <v/>
      </c>
      <c r="C230" s="49">
        <f>IF(INDEX('С закупкой'!$A:$Z,ROW()-ROW($A$8)+ROW('С закупкой'!$A$8),MATCH("Наименование",'С закупкой'!$A$8:$Z$8,0))&lt;&gt;"",INDEX('С закупкой'!$A:$Z,ROW()-ROW($A$8)+ROW('С закупкой'!$A$8),MATCH("Наименование",'С закупкой'!$A$8:$Z$8,0)),IF(ISTEXT(INDEX('С закупкой'!$A:$Z,ROW()-ROW($A$8)+ROW('С закупкой'!$A$8),MATCH("№",'С закупкой'!$A$8:$Z$8,0))),INDEX('С закупкой'!$A:$Z,ROW()-ROW($A$8)+ROW('С закупкой'!$A$8),MATCH("№",'С закупкой'!$A$8:$Z$8,0)),""))</f>
        <v/>
      </c>
      <c r="D230" s="49">
        <f>IF(INDEX('С закупкой'!$A:$Z,ROW()-ROW($A$8)+ROW('С закупкой'!$A$8),MATCH("Бренд",'С закупкой'!$A$8:$Z$8,0))="","",INDEX('С закупкой'!$A:$Z,ROW()-ROW($A$8)+ROW('С закупкой'!$A$8),MATCH("Бренд",'С закупкой'!$A$8:$Z$8,0)))</f>
        <v/>
      </c>
      <c r="E230" s="50">
        <f>IF(INDEX('С закупкой'!$A:$Z,ROW()-ROW($A$8)+ROW('С закупкой'!$A$8),MATCH("Артикул",'С закупкой'!$A$8:$Z$8,0))="","",INDEX('С закупкой'!$A:$Z,ROW()-ROW($A$8)+ROW('С закупкой'!$A$8),MATCH("Артикул",'С закупкой'!$A$8:$Z$8,0)))</f>
        <v/>
      </c>
      <c r="F230" s="49">
        <f>IF(INDEX('С закупкой'!$A:$Z,ROW()-ROW($A$8)+ROW('С закупкой'!$A$8),MATCH("Комната",'С закупкой'!$A$8:$Z$8,0))="","",INDEX('С закупкой'!$A:$Z,ROW()-ROW($A$8)+ROW('С закупкой'!$A$8),MATCH("Комната",'С закупкой'!$A$8:$Z$8,0)))</f>
        <v/>
      </c>
      <c r="G230" s="51">
        <f>IF(INDEX('С закупкой'!$A:$Z,ROW()-ROW($A$8)+ROW('С закупкой'!$A$8),MATCH("Кол-во",'С закупкой'!$A$8:$Z$8,0))="","",INDEX('С закупкой'!$A:$Z,ROW()-ROW($A$8)+ROW('С закупкой'!$A$8),MATCH("Кол-во",'С закупкой'!$A$8:$Z$8,0)))</f>
        <v/>
      </c>
      <c r="H230" s="52">
        <f>IF(INDEX('С закупкой'!$A:$Z,ROW()-ROW($A$8)+ROW('С закупкой'!$A$8),MATCH("Ед.",'С закупкой'!$A$8:$Z$8,0))="","",INDEX('С закупкой'!$A:$Z,ROW()-ROW($A$8)+ROW('С закупкой'!$A$8),MATCH("Ед.",'С закупкой'!$A$8:$Z$8,0)))</f>
        <v/>
      </c>
      <c r="I230" s="53">
        <f>IF(INDEX('С закупкой'!$A:$Z,ROW()-ROW($A$8)+ROW('С закупкой'!$A$8),MATCH("Клиенту за ед.",'С закупкой'!$A$8:$Z$8,0))="","",INDEX('С закупкой'!$A:$Z,ROW()-ROW($A$8)+ROW('С закупкой'!$A$8),MATCH("Клиенту за ед.",'С закупкой'!$A$8:$Z$8,0)))</f>
        <v/>
      </c>
      <c r="J230" s="54">
        <f>IF(LEFT($C230,6)="Итого:",SUM(J$8:J229)-2*SUMIF($C$8:$C229,"Итого:*",J$8:J229),IF($C230="ИТОГО ПО ПРОЕКТУ",SUM(J$8:J229)-SUMIF($C$8:$C229,"Итого:*",J$8:J229),IF(INDEX('С закупкой'!$A:$Z,ROW()-ROW($A$8)+ROW('С закупкой'!$A$8),MATCH("Сумма клиенту",'С закупкой'!$A$8:$Z$8,0))="","",INDEX('С закупкой'!$A:$Z,ROW()-ROW($A$8)+ROW('С закупкой'!$A$8),MATCH("Сумма клиенту",'С закупкой'!$A$8:$Z$8,0)))))</f>
        <v/>
      </c>
      <c r="K230" s="50">
        <f>IF(INDEX('С закупкой'!$A:$Z,ROW()-ROW($A$8)+ROW('С закупкой'!$A$8),MATCH("Поставка",'С закупкой'!$A$8:$Z$8,0))="","",INDEX('С закупкой'!$A:$Z,ROW()-ROW($A$8)+ROW('С закупкой'!$A$8),MATCH("Поставка",'С закупкой'!$A$8:$Z$8,0)))</f>
        <v/>
      </c>
      <c r="L230" s="50">
        <f>IF(INDEX('С закупкой'!$A:$Z,ROW()-ROW($A$8)+ROW('С закупкой'!$A$8),MATCH("Примечание",'С закупкой'!$A$8:$Z$8,0))="","",INDEX('С закупкой'!$A:$Z,ROW()-ROW($A$8)+ROW('С закупкой'!$A$8),MATCH("Примечание",'С закупкой'!$A$8:$Z$8,0)))</f>
        <v/>
      </c>
    </row>
    <row r="231" ht="36" customHeight="1">
      <c r="A231" s="47">
        <f>IF(ISNA(MATCH("№",'С закупкой'!$A$8:$Z$8,0)),"!",IF(ISNUMBER(INDEX('С закупкой'!$A:$Z,ROW()-ROW($A$8)+ROW('С закупкой'!$A$8),MATCH("№",'С закупкой'!$A$8:$Z$8,0))),INDEX('С закупкой'!$A:$Z,ROW()-ROW($A$8)+ROW('С закупкой'!$A$8),MATCH("№",'С закупкой'!$A$8:$Z$8,0)),""))</f>
        <v/>
      </c>
      <c r="B231" s="48">
        <f>IF(ISBLANK(INDEX('С закупкой'!$A:$Z,ROW()-ROW($A$8)+ROW('С закупкой'!$A$8),MATCH("Фото",'С закупкой'!$A$8:$Z$8,0))),"",INDEX('С закупкой'!$A:$Z,ROW()-ROW($A$8)+ROW('С закупкой'!$A$8),MATCH("Фото",'С закупкой'!$A$8:$Z$8,0)))</f>
        <v/>
      </c>
      <c r="C231" s="49">
        <f>IF(INDEX('С закупкой'!$A:$Z,ROW()-ROW($A$8)+ROW('С закупкой'!$A$8),MATCH("Наименование",'С закупкой'!$A$8:$Z$8,0))&lt;&gt;"",INDEX('С закупкой'!$A:$Z,ROW()-ROW($A$8)+ROW('С закупкой'!$A$8),MATCH("Наименование",'С закупкой'!$A$8:$Z$8,0)),IF(ISTEXT(INDEX('С закупкой'!$A:$Z,ROW()-ROW($A$8)+ROW('С закупкой'!$A$8),MATCH("№",'С закупкой'!$A$8:$Z$8,0))),INDEX('С закупкой'!$A:$Z,ROW()-ROW($A$8)+ROW('С закупкой'!$A$8),MATCH("№",'С закупкой'!$A$8:$Z$8,0)),""))</f>
        <v/>
      </c>
      <c r="D231" s="49">
        <f>IF(INDEX('С закупкой'!$A:$Z,ROW()-ROW($A$8)+ROW('С закупкой'!$A$8),MATCH("Бренд",'С закупкой'!$A$8:$Z$8,0))="","",INDEX('С закупкой'!$A:$Z,ROW()-ROW($A$8)+ROW('С закупкой'!$A$8),MATCH("Бренд",'С закупкой'!$A$8:$Z$8,0)))</f>
        <v/>
      </c>
      <c r="E231" s="50">
        <f>IF(INDEX('С закупкой'!$A:$Z,ROW()-ROW($A$8)+ROW('С закупкой'!$A$8),MATCH("Артикул",'С закупкой'!$A$8:$Z$8,0))="","",INDEX('С закупкой'!$A:$Z,ROW()-ROW($A$8)+ROW('С закупкой'!$A$8),MATCH("Артикул",'С закупкой'!$A$8:$Z$8,0)))</f>
        <v/>
      </c>
      <c r="F231" s="49">
        <f>IF(INDEX('С закупкой'!$A:$Z,ROW()-ROW($A$8)+ROW('С закупкой'!$A$8),MATCH("Комната",'С закупкой'!$A$8:$Z$8,0))="","",INDEX('С закупкой'!$A:$Z,ROW()-ROW($A$8)+ROW('С закупкой'!$A$8),MATCH("Комната",'С закупкой'!$A$8:$Z$8,0)))</f>
        <v/>
      </c>
      <c r="G231" s="51">
        <f>IF(INDEX('С закупкой'!$A:$Z,ROW()-ROW($A$8)+ROW('С закупкой'!$A$8),MATCH("Кол-во",'С закупкой'!$A$8:$Z$8,0))="","",INDEX('С закупкой'!$A:$Z,ROW()-ROW($A$8)+ROW('С закупкой'!$A$8),MATCH("Кол-во",'С закупкой'!$A$8:$Z$8,0)))</f>
        <v/>
      </c>
      <c r="H231" s="52">
        <f>IF(INDEX('С закупкой'!$A:$Z,ROW()-ROW($A$8)+ROW('С закупкой'!$A$8),MATCH("Ед.",'С закупкой'!$A$8:$Z$8,0))="","",INDEX('С закупкой'!$A:$Z,ROW()-ROW($A$8)+ROW('С закупкой'!$A$8),MATCH("Ед.",'С закупкой'!$A$8:$Z$8,0)))</f>
        <v/>
      </c>
      <c r="I231" s="53">
        <f>IF(INDEX('С закупкой'!$A:$Z,ROW()-ROW($A$8)+ROW('С закупкой'!$A$8),MATCH("Клиенту за ед.",'С закупкой'!$A$8:$Z$8,0))="","",INDEX('С закупкой'!$A:$Z,ROW()-ROW($A$8)+ROW('С закупкой'!$A$8),MATCH("Клиенту за ед.",'С закупкой'!$A$8:$Z$8,0)))</f>
        <v/>
      </c>
      <c r="J231" s="54">
        <f>IF(LEFT($C231,6)="Итого:",SUM(J$8:J230)-2*SUMIF($C$8:$C230,"Итого:*",J$8:J230),IF($C231="ИТОГО ПО ПРОЕКТУ",SUM(J$8:J230)-SUMIF($C$8:$C230,"Итого:*",J$8:J230),IF(INDEX('С закупкой'!$A:$Z,ROW()-ROW($A$8)+ROW('С закупкой'!$A$8),MATCH("Сумма клиенту",'С закупкой'!$A$8:$Z$8,0))="","",INDEX('С закупкой'!$A:$Z,ROW()-ROW($A$8)+ROW('С закупкой'!$A$8),MATCH("Сумма клиенту",'С закупкой'!$A$8:$Z$8,0)))))</f>
        <v/>
      </c>
      <c r="K231" s="50">
        <f>IF(INDEX('С закупкой'!$A:$Z,ROW()-ROW($A$8)+ROW('С закупкой'!$A$8),MATCH("Поставка",'С закупкой'!$A$8:$Z$8,0))="","",INDEX('С закупкой'!$A:$Z,ROW()-ROW($A$8)+ROW('С закупкой'!$A$8),MATCH("Поставка",'С закупкой'!$A$8:$Z$8,0)))</f>
        <v/>
      </c>
      <c r="L231" s="50">
        <f>IF(INDEX('С закупкой'!$A:$Z,ROW()-ROW($A$8)+ROW('С закупкой'!$A$8),MATCH("Примечание",'С закупкой'!$A$8:$Z$8,0))="","",INDEX('С закупкой'!$A:$Z,ROW()-ROW($A$8)+ROW('С закупкой'!$A$8),MATCH("Примечание",'С закупкой'!$A$8:$Z$8,0)))</f>
        <v/>
      </c>
    </row>
    <row r="232" ht="36" customHeight="1">
      <c r="A232" s="47">
        <f>IF(ISNA(MATCH("№",'С закупкой'!$A$8:$Z$8,0)),"!",IF(ISNUMBER(INDEX('С закупкой'!$A:$Z,ROW()-ROW($A$8)+ROW('С закупкой'!$A$8),MATCH("№",'С закупкой'!$A$8:$Z$8,0))),INDEX('С закупкой'!$A:$Z,ROW()-ROW($A$8)+ROW('С закупкой'!$A$8),MATCH("№",'С закупкой'!$A$8:$Z$8,0)),""))</f>
        <v/>
      </c>
      <c r="B232" s="48">
        <f>IF(ISBLANK(INDEX('С закупкой'!$A:$Z,ROW()-ROW($A$8)+ROW('С закупкой'!$A$8),MATCH("Фото",'С закупкой'!$A$8:$Z$8,0))),"",INDEX('С закупкой'!$A:$Z,ROW()-ROW($A$8)+ROW('С закупкой'!$A$8),MATCH("Фото",'С закупкой'!$A$8:$Z$8,0)))</f>
        <v/>
      </c>
      <c r="C232" s="49">
        <f>IF(INDEX('С закупкой'!$A:$Z,ROW()-ROW($A$8)+ROW('С закупкой'!$A$8),MATCH("Наименование",'С закупкой'!$A$8:$Z$8,0))&lt;&gt;"",INDEX('С закупкой'!$A:$Z,ROW()-ROW($A$8)+ROW('С закупкой'!$A$8),MATCH("Наименование",'С закупкой'!$A$8:$Z$8,0)),IF(ISTEXT(INDEX('С закупкой'!$A:$Z,ROW()-ROW($A$8)+ROW('С закупкой'!$A$8),MATCH("№",'С закупкой'!$A$8:$Z$8,0))),INDEX('С закупкой'!$A:$Z,ROW()-ROW($A$8)+ROW('С закупкой'!$A$8),MATCH("№",'С закупкой'!$A$8:$Z$8,0)),""))</f>
        <v/>
      </c>
      <c r="D232" s="49">
        <f>IF(INDEX('С закупкой'!$A:$Z,ROW()-ROW($A$8)+ROW('С закупкой'!$A$8),MATCH("Бренд",'С закупкой'!$A$8:$Z$8,0))="","",INDEX('С закупкой'!$A:$Z,ROW()-ROW($A$8)+ROW('С закупкой'!$A$8),MATCH("Бренд",'С закупкой'!$A$8:$Z$8,0)))</f>
        <v/>
      </c>
      <c r="E232" s="50">
        <f>IF(INDEX('С закупкой'!$A:$Z,ROW()-ROW($A$8)+ROW('С закупкой'!$A$8),MATCH("Артикул",'С закупкой'!$A$8:$Z$8,0))="","",INDEX('С закупкой'!$A:$Z,ROW()-ROW($A$8)+ROW('С закупкой'!$A$8),MATCH("Артикул",'С закупкой'!$A$8:$Z$8,0)))</f>
        <v/>
      </c>
      <c r="F232" s="49">
        <f>IF(INDEX('С закупкой'!$A:$Z,ROW()-ROW($A$8)+ROW('С закупкой'!$A$8),MATCH("Комната",'С закупкой'!$A$8:$Z$8,0))="","",INDEX('С закупкой'!$A:$Z,ROW()-ROW($A$8)+ROW('С закупкой'!$A$8),MATCH("Комната",'С закупкой'!$A$8:$Z$8,0)))</f>
        <v/>
      </c>
      <c r="G232" s="51">
        <f>IF(INDEX('С закупкой'!$A:$Z,ROW()-ROW($A$8)+ROW('С закупкой'!$A$8),MATCH("Кол-во",'С закупкой'!$A$8:$Z$8,0))="","",INDEX('С закупкой'!$A:$Z,ROW()-ROW($A$8)+ROW('С закупкой'!$A$8),MATCH("Кол-во",'С закупкой'!$A$8:$Z$8,0)))</f>
        <v/>
      </c>
      <c r="H232" s="52">
        <f>IF(INDEX('С закупкой'!$A:$Z,ROW()-ROW($A$8)+ROW('С закупкой'!$A$8),MATCH("Ед.",'С закупкой'!$A$8:$Z$8,0))="","",INDEX('С закупкой'!$A:$Z,ROW()-ROW($A$8)+ROW('С закупкой'!$A$8),MATCH("Ед.",'С закупкой'!$A$8:$Z$8,0)))</f>
        <v/>
      </c>
      <c r="I232" s="53">
        <f>IF(INDEX('С закупкой'!$A:$Z,ROW()-ROW($A$8)+ROW('С закупкой'!$A$8),MATCH("Клиенту за ед.",'С закупкой'!$A$8:$Z$8,0))="","",INDEX('С закупкой'!$A:$Z,ROW()-ROW($A$8)+ROW('С закупкой'!$A$8),MATCH("Клиенту за ед.",'С закупкой'!$A$8:$Z$8,0)))</f>
        <v/>
      </c>
      <c r="J232" s="54">
        <f>IF(LEFT($C232,6)="Итого:",SUM(J$8:J231)-2*SUMIF($C$8:$C231,"Итого:*",J$8:J231),IF($C232="ИТОГО ПО ПРОЕКТУ",SUM(J$8:J231)-SUMIF($C$8:$C231,"Итого:*",J$8:J231),IF(INDEX('С закупкой'!$A:$Z,ROW()-ROW($A$8)+ROW('С закупкой'!$A$8),MATCH("Сумма клиенту",'С закупкой'!$A$8:$Z$8,0))="","",INDEX('С закупкой'!$A:$Z,ROW()-ROW($A$8)+ROW('С закупкой'!$A$8),MATCH("Сумма клиенту",'С закупкой'!$A$8:$Z$8,0)))))</f>
        <v/>
      </c>
      <c r="K232" s="50">
        <f>IF(INDEX('С закупкой'!$A:$Z,ROW()-ROW($A$8)+ROW('С закупкой'!$A$8),MATCH("Поставка",'С закупкой'!$A$8:$Z$8,0))="","",INDEX('С закупкой'!$A:$Z,ROW()-ROW($A$8)+ROW('С закупкой'!$A$8),MATCH("Поставка",'С закупкой'!$A$8:$Z$8,0)))</f>
        <v/>
      </c>
      <c r="L232" s="50">
        <f>IF(INDEX('С закупкой'!$A:$Z,ROW()-ROW($A$8)+ROW('С закупкой'!$A$8),MATCH("Примечание",'С закупкой'!$A$8:$Z$8,0))="","",INDEX('С закупкой'!$A:$Z,ROW()-ROW($A$8)+ROW('С закупкой'!$A$8),MATCH("Примечание",'С закупкой'!$A$8:$Z$8,0)))</f>
        <v/>
      </c>
    </row>
    <row r="233" ht="36" customHeight="1">
      <c r="A233" s="47">
        <f>IF(ISNA(MATCH("№",'С закупкой'!$A$8:$Z$8,0)),"!",IF(ISNUMBER(INDEX('С закупкой'!$A:$Z,ROW()-ROW($A$8)+ROW('С закупкой'!$A$8),MATCH("№",'С закупкой'!$A$8:$Z$8,0))),INDEX('С закупкой'!$A:$Z,ROW()-ROW($A$8)+ROW('С закупкой'!$A$8),MATCH("№",'С закупкой'!$A$8:$Z$8,0)),""))</f>
        <v/>
      </c>
      <c r="B233" s="48">
        <f>IF(ISBLANK(INDEX('С закупкой'!$A:$Z,ROW()-ROW($A$8)+ROW('С закупкой'!$A$8),MATCH("Фото",'С закупкой'!$A$8:$Z$8,0))),"",INDEX('С закупкой'!$A:$Z,ROW()-ROW($A$8)+ROW('С закупкой'!$A$8),MATCH("Фото",'С закупкой'!$A$8:$Z$8,0)))</f>
        <v/>
      </c>
      <c r="C233" s="49">
        <f>IF(INDEX('С закупкой'!$A:$Z,ROW()-ROW($A$8)+ROW('С закупкой'!$A$8),MATCH("Наименование",'С закупкой'!$A$8:$Z$8,0))&lt;&gt;"",INDEX('С закупкой'!$A:$Z,ROW()-ROW($A$8)+ROW('С закупкой'!$A$8),MATCH("Наименование",'С закупкой'!$A$8:$Z$8,0)),IF(ISTEXT(INDEX('С закупкой'!$A:$Z,ROW()-ROW($A$8)+ROW('С закупкой'!$A$8),MATCH("№",'С закупкой'!$A$8:$Z$8,0))),INDEX('С закупкой'!$A:$Z,ROW()-ROW($A$8)+ROW('С закупкой'!$A$8),MATCH("№",'С закупкой'!$A$8:$Z$8,0)),""))</f>
        <v/>
      </c>
      <c r="D233" s="49">
        <f>IF(INDEX('С закупкой'!$A:$Z,ROW()-ROW($A$8)+ROW('С закупкой'!$A$8),MATCH("Бренд",'С закупкой'!$A$8:$Z$8,0))="","",INDEX('С закупкой'!$A:$Z,ROW()-ROW($A$8)+ROW('С закупкой'!$A$8),MATCH("Бренд",'С закупкой'!$A$8:$Z$8,0)))</f>
        <v/>
      </c>
      <c r="E233" s="50">
        <f>IF(INDEX('С закупкой'!$A:$Z,ROW()-ROW($A$8)+ROW('С закупкой'!$A$8),MATCH("Артикул",'С закупкой'!$A$8:$Z$8,0))="","",INDEX('С закупкой'!$A:$Z,ROW()-ROW($A$8)+ROW('С закупкой'!$A$8),MATCH("Артикул",'С закупкой'!$A$8:$Z$8,0)))</f>
        <v/>
      </c>
      <c r="F233" s="49">
        <f>IF(INDEX('С закупкой'!$A:$Z,ROW()-ROW($A$8)+ROW('С закупкой'!$A$8),MATCH("Комната",'С закупкой'!$A$8:$Z$8,0))="","",INDEX('С закупкой'!$A:$Z,ROW()-ROW($A$8)+ROW('С закупкой'!$A$8),MATCH("Комната",'С закупкой'!$A$8:$Z$8,0)))</f>
        <v/>
      </c>
      <c r="G233" s="51">
        <f>IF(INDEX('С закупкой'!$A:$Z,ROW()-ROW($A$8)+ROW('С закупкой'!$A$8),MATCH("Кол-во",'С закупкой'!$A$8:$Z$8,0))="","",INDEX('С закупкой'!$A:$Z,ROW()-ROW($A$8)+ROW('С закупкой'!$A$8),MATCH("Кол-во",'С закупкой'!$A$8:$Z$8,0)))</f>
        <v/>
      </c>
      <c r="H233" s="52">
        <f>IF(INDEX('С закупкой'!$A:$Z,ROW()-ROW($A$8)+ROW('С закупкой'!$A$8),MATCH("Ед.",'С закупкой'!$A$8:$Z$8,0))="","",INDEX('С закупкой'!$A:$Z,ROW()-ROW($A$8)+ROW('С закупкой'!$A$8),MATCH("Ед.",'С закупкой'!$A$8:$Z$8,0)))</f>
        <v/>
      </c>
      <c r="I233" s="53">
        <f>IF(INDEX('С закупкой'!$A:$Z,ROW()-ROW($A$8)+ROW('С закупкой'!$A$8),MATCH("Клиенту за ед.",'С закупкой'!$A$8:$Z$8,0))="","",INDEX('С закупкой'!$A:$Z,ROW()-ROW($A$8)+ROW('С закупкой'!$A$8),MATCH("Клиенту за ед.",'С закупкой'!$A$8:$Z$8,0)))</f>
        <v/>
      </c>
      <c r="J233" s="54">
        <f>IF(LEFT($C233,6)="Итого:",SUM(J$8:J232)-2*SUMIF($C$8:$C232,"Итого:*",J$8:J232),IF($C233="ИТОГО ПО ПРОЕКТУ",SUM(J$8:J232)-SUMIF($C$8:$C232,"Итого:*",J$8:J232),IF(INDEX('С закупкой'!$A:$Z,ROW()-ROW($A$8)+ROW('С закупкой'!$A$8),MATCH("Сумма клиенту",'С закупкой'!$A$8:$Z$8,0))="","",INDEX('С закупкой'!$A:$Z,ROW()-ROW($A$8)+ROW('С закупкой'!$A$8),MATCH("Сумма клиенту",'С закупкой'!$A$8:$Z$8,0)))))</f>
        <v/>
      </c>
      <c r="K233" s="50">
        <f>IF(INDEX('С закупкой'!$A:$Z,ROW()-ROW($A$8)+ROW('С закупкой'!$A$8),MATCH("Поставка",'С закупкой'!$A$8:$Z$8,0))="","",INDEX('С закупкой'!$A:$Z,ROW()-ROW($A$8)+ROW('С закупкой'!$A$8),MATCH("Поставка",'С закупкой'!$A$8:$Z$8,0)))</f>
        <v/>
      </c>
      <c r="L233" s="50">
        <f>IF(INDEX('С закупкой'!$A:$Z,ROW()-ROW($A$8)+ROW('С закупкой'!$A$8),MATCH("Примечание",'С закупкой'!$A$8:$Z$8,0))="","",INDEX('С закупкой'!$A:$Z,ROW()-ROW($A$8)+ROW('С закупкой'!$A$8),MATCH("Примечание",'С закупкой'!$A$8:$Z$8,0)))</f>
        <v/>
      </c>
    </row>
    <row r="234" ht="36" customHeight="1">
      <c r="A234" s="47">
        <f>IF(ISNA(MATCH("№",'С закупкой'!$A$8:$Z$8,0)),"!",IF(ISNUMBER(INDEX('С закупкой'!$A:$Z,ROW()-ROW($A$8)+ROW('С закупкой'!$A$8),MATCH("№",'С закупкой'!$A$8:$Z$8,0))),INDEX('С закупкой'!$A:$Z,ROW()-ROW($A$8)+ROW('С закупкой'!$A$8),MATCH("№",'С закупкой'!$A$8:$Z$8,0)),""))</f>
        <v/>
      </c>
      <c r="B234" s="48">
        <f>IF(ISBLANK(INDEX('С закупкой'!$A:$Z,ROW()-ROW($A$8)+ROW('С закупкой'!$A$8),MATCH("Фото",'С закупкой'!$A$8:$Z$8,0))),"",INDEX('С закупкой'!$A:$Z,ROW()-ROW($A$8)+ROW('С закупкой'!$A$8),MATCH("Фото",'С закупкой'!$A$8:$Z$8,0)))</f>
        <v/>
      </c>
      <c r="C234" s="49">
        <f>IF(INDEX('С закупкой'!$A:$Z,ROW()-ROW($A$8)+ROW('С закупкой'!$A$8),MATCH("Наименование",'С закупкой'!$A$8:$Z$8,0))&lt;&gt;"",INDEX('С закупкой'!$A:$Z,ROW()-ROW($A$8)+ROW('С закупкой'!$A$8),MATCH("Наименование",'С закупкой'!$A$8:$Z$8,0)),IF(ISTEXT(INDEX('С закупкой'!$A:$Z,ROW()-ROW($A$8)+ROW('С закупкой'!$A$8),MATCH("№",'С закупкой'!$A$8:$Z$8,0))),INDEX('С закупкой'!$A:$Z,ROW()-ROW($A$8)+ROW('С закупкой'!$A$8),MATCH("№",'С закупкой'!$A$8:$Z$8,0)),""))</f>
        <v/>
      </c>
      <c r="D234" s="49">
        <f>IF(INDEX('С закупкой'!$A:$Z,ROW()-ROW($A$8)+ROW('С закупкой'!$A$8),MATCH("Бренд",'С закупкой'!$A$8:$Z$8,0))="","",INDEX('С закупкой'!$A:$Z,ROW()-ROW($A$8)+ROW('С закупкой'!$A$8),MATCH("Бренд",'С закупкой'!$A$8:$Z$8,0)))</f>
        <v/>
      </c>
      <c r="E234" s="50">
        <f>IF(INDEX('С закупкой'!$A:$Z,ROW()-ROW($A$8)+ROW('С закупкой'!$A$8),MATCH("Артикул",'С закупкой'!$A$8:$Z$8,0))="","",INDEX('С закупкой'!$A:$Z,ROW()-ROW($A$8)+ROW('С закупкой'!$A$8),MATCH("Артикул",'С закупкой'!$A$8:$Z$8,0)))</f>
        <v/>
      </c>
      <c r="F234" s="49">
        <f>IF(INDEX('С закупкой'!$A:$Z,ROW()-ROW($A$8)+ROW('С закупкой'!$A$8),MATCH("Комната",'С закупкой'!$A$8:$Z$8,0))="","",INDEX('С закупкой'!$A:$Z,ROW()-ROW($A$8)+ROW('С закупкой'!$A$8),MATCH("Комната",'С закупкой'!$A$8:$Z$8,0)))</f>
        <v/>
      </c>
      <c r="G234" s="51">
        <f>IF(INDEX('С закупкой'!$A:$Z,ROW()-ROW($A$8)+ROW('С закупкой'!$A$8),MATCH("Кол-во",'С закупкой'!$A$8:$Z$8,0))="","",INDEX('С закупкой'!$A:$Z,ROW()-ROW($A$8)+ROW('С закупкой'!$A$8),MATCH("Кол-во",'С закупкой'!$A$8:$Z$8,0)))</f>
        <v/>
      </c>
      <c r="H234" s="52">
        <f>IF(INDEX('С закупкой'!$A:$Z,ROW()-ROW($A$8)+ROW('С закупкой'!$A$8),MATCH("Ед.",'С закупкой'!$A$8:$Z$8,0))="","",INDEX('С закупкой'!$A:$Z,ROW()-ROW($A$8)+ROW('С закупкой'!$A$8),MATCH("Ед.",'С закупкой'!$A$8:$Z$8,0)))</f>
        <v/>
      </c>
      <c r="I234" s="53">
        <f>IF(INDEX('С закупкой'!$A:$Z,ROW()-ROW($A$8)+ROW('С закупкой'!$A$8),MATCH("Клиенту за ед.",'С закупкой'!$A$8:$Z$8,0))="","",INDEX('С закупкой'!$A:$Z,ROW()-ROW($A$8)+ROW('С закупкой'!$A$8),MATCH("Клиенту за ед.",'С закупкой'!$A$8:$Z$8,0)))</f>
        <v/>
      </c>
      <c r="J234" s="54">
        <f>IF(LEFT($C234,6)="Итого:",SUM(J$8:J233)-2*SUMIF($C$8:$C233,"Итого:*",J$8:J233),IF($C234="ИТОГО ПО ПРОЕКТУ",SUM(J$8:J233)-SUMIF($C$8:$C233,"Итого:*",J$8:J233),IF(INDEX('С закупкой'!$A:$Z,ROW()-ROW($A$8)+ROW('С закупкой'!$A$8),MATCH("Сумма клиенту",'С закупкой'!$A$8:$Z$8,0))="","",INDEX('С закупкой'!$A:$Z,ROW()-ROW($A$8)+ROW('С закупкой'!$A$8),MATCH("Сумма клиенту",'С закупкой'!$A$8:$Z$8,0)))))</f>
        <v/>
      </c>
      <c r="K234" s="50">
        <f>IF(INDEX('С закупкой'!$A:$Z,ROW()-ROW($A$8)+ROW('С закупкой'!$A$8),MATCH("Поставка",'С закупкой'!$A$8:$Z$8,0))="","",INDEX('С закупкой'!$A:$Z,ROW()-ROW($A$8)+ROW('С закупкой'!$A$8),MATCH("Поставка",'С закупкой'!$A$8:$Z$8,0)))</f>
        <v/>
      </c>
      <c r="L234" s="50">
        <f>IF(INDEX('С закупкой'!$A:$Z,ROW()-ROW($A$8)+ROW('С закупкой'!$A$8),MATCH("Примечание",'С закупкой'!$A$8:$Z$8,0))="","",INDEX('С закупкой'!$A:$Z,ROW()-ROW($A$8)+ROW('С закупкой'!$A$8),MATCH("Примечание",'С закупкой'!$A$8:$Z$8,0)))</f>
        <v/>
      </c>
    </row>
    <row r="235" ht="36" customHeight="1">
      <c r="A235" s="47">
        <f>IF(ISNA(MATCH("№",'С закупкой'!$A$8:$Z$8,0)),"!",IF(ISNUMBER(INDEX('С закупкой'!$A:$Z,ROW()-ROW($A$8)+ROW('С закупкой'!$A$8),MATCH("№",'С закупкой'!$A$8:$Z$8,0))),INDEX('С закупкой'!$A:$Z,ROW()-ROW($A$8)+ROW('С закупкой'!$A$8),MATCH("№",'С закупкой'!$A$8:$Z$8,0)),""))</f>
        <v/>
      </c>
      <c r="B235" s="48">
        <f>IF(ISBLANK(INDEX('С закупкой'!$A:$Z,ROW()-ROW($A$8)+ROW('С закупкой'!$A$8),MATCH("Фото",'С закупкой'!$A$8:$Z$8,0))),"",INDEX('С закупкой'!$A:$Z,ROW()-ROW($A$8)+ROW('С закупкой'!$A$8),MATCH("Фото",'С закупкой'!$A$8:$Z$8,0)))</f>
        <v/>
      </c>
      <c r="C235" s="49">
        <f>IF(INDEX('С закупкой'!$A:$Z,ROW()-ROW($A$8)+ROW('С закупкой'!$A$8),MATCH("Наименование",'С закупкой'!$A$8:$Z$8,0))&lt;&gt;"",INDEX('С закупкой'!$A:$Z,ROW()-ROW($A$8)+ROW('С закупкой'!$A$8),MATCH("Наименование",'С закупкой'!$A$8:$Z$8,0)),IF(ISTEXT(INDEX('С закупкой'!$A:$Z,ROW()-ROW($A$8)+ROW('С закупкой'!$A$8),MATCH("№",'С закупкой'!$A$8:$Z$8,0))),INDEX('С закупкой'!$A:$Z,ROW()-ROW($A$8)+ROW('С закупкой'!$A$8),MATCH("№",'С закупкой'!$A$8:$Z$8,0)),""))</f>
        <v/>
      </c>
      <c r="D235" s="49">
        <f>IF(INDEX('С закупкой'!$A:$Z,ROW()-ROW($A$8)+ROW('С закупкой'!$A$8),MATCH("Бренд",'С закупкой'!$A$8:$Z$8,0))="","",INDEX('С закупкой'!$A:$Z,ROW()-ROW($A$8)+ROW('С закупкой'!$A$8),MATCH("Бренд",'С закупкой'!$A$8:$Z$8,0)))</f>
        <v/>
      </c>
      <c r="E235" s="50">
        <f>IF(INDEX('С закупкой'!$A:$Z,ROW()-ROW($A$8)+ROW('С закупкой'!$A$8),MATCH("Артикул",'С закупкой'!$A$8:$Z$8,0))="","",INDEX('С закупкой'!$A:$Z,ROW()-ROW($A$8)+ROW('С закупкой'!$A$8),MATCH("Артикул",'С закупкой'!$A$8:$Z$8,0)))</f>
        <v/>
      </c>
      <c r="F235" s="49">
        <f>IF(INDEX('С закупкой'!$A:$Z,ROW()-ROW($A$8)+ROW('С закупкой'!$A$8),MATCH("Комната",'С закупкой'!$A$8:$Z$8,0))="","",INDEX('С закупкой'!$A:$Z,ROW()-ROW($A$8)+ROW('С закупкой'!$A$8),MATCH("Комната",'С закупкой'!$A$8:$Z$8,0)))</f>
        <v/>
      </c>
      <c r="G235" s="51">
        <f>IF(INDEX('С закупкой'!$A:$Z,ROW()-ROW($A$8)+ROW('С закупкой'!$A$8),MATCH("Кол-во",'С закупкой'!$A$8:$Z$8,0))="","",INDEX('С закупкой'!$A:$Z,ROW()-ROW($A$8)+ROW('С закупкой'!$A$8),MATCH("Кол-во",'С закупкой'!$A$8:$Z$8,0)))</f>
        <v/>
      </c>
      <c r="H235" s="52">
        <f>IF(INDEX('С закупкой'!$A:$Z,ROW()-ROW($A$8)+ROW('С закупкой'!$A$8),MATCH("Ед.",'С закупкой'!$A$8:$Z$8,0))="","",INDEX('С закупкой'!$A:$Z,ROW()-ROW($A$8)+ROW('С закупкой'!$A$8),MATCH("Ед.",'С закупкой'!$A$8:$Z$8,0)))</f>
        <v/>
      </c>
      <c r="I235" s="53">
        <f>IF(INDEX('С закупкой'!$A:$Z,ROW()-ROW($A$8)+ROW('С закупкой'!$A$8),MATCH("Клиенту за ед.",'С закупкой'!$A$8:$Z$8,0))="","",INDEX('С закупкой'!$A:$Z,ROW()-ROW($A$8)+ROW('С закупкой'!$A$8),MATCH("Клиенту за ед.",'С закупкой'!$A$8:$Z$8,0)))</f>
        <v/>
      </c>
      <c r="J235" s="54">
        <f>IF(LEFT($C235,6)="Итого:",SUM(J$8:J234)-2*SUMIF($C$8:$C234,"Итого:*",J$8:J234),IF($C235="ИТОГО ПО ПРОЕКТУ",SUM(J$8:J234)-SUMIF($C$8:$C234,"Итого:*",J$8:J234),IF(INDEX('С закупкой'!$A:$Z,ROW()-ROW($A$8)+ROW('С закупкой'!$A$8),MATCH("Сумма клиенту",'С закупкой'!$A$8:$Z$8,0))="","",INDEX('С закупкой'!$A:$Z,ROW()-ROW($A$8)+ROW('С закупкой'!$A$8),MATCH("Сумма клиенту",'С закупкой'!$A$8:$Z$8,0)))))</f>
        <v/>
      </c>
      <c r="K235" s="50">
        <f>IF(INDEX('С закупкой'!$A:$Z,ROW()-ROW($A$8)+ROW('С закупкой'!$A$8),MATCH("Поставка",'С закупкой'!$A$8:$Z$8,0))="","",INDEX('С закупкой'!$A:$Z,ROW()-ROW($A$8)+ROW('С закупкой'!$A$8),MATCH("Поставка",'С закупкой'!$A$8:$Z$8,0)))</f>
        <v/>
      </c>
      <c r="L235" s="50">
        <f>IF(INDEX('С закупкой'!$A:$Z,ROW()-ROW($A$8)+ROW('С закупкой'!$A$8),MATCH("Примечание",'С закупкой'!$A$8:$Z$8,0))="","",INDEX('С закупкой'!$A:$Z,ROW()-ROW($A$8)+ROW('С закупкой'!$A$8),MATCH("Примечание",'С закупкой'!$A$8:$Z$8,0)))</f>
        <v/>
      </c>
    </row>
    <row r="236" ht="36" customHeight="1">
      <c r="A236" s="47">
        <f>IF(ISNA(MATCH("№",'С закупкой'!$A$8:$Z$8,0)),"!",IF(ISNUMBER(INDEX('С закупкой'!$A:$Z,ROW()-ROW($A$8)+ROW('С закупкой'!$A$8),MATCH("№",'С закупкой'!$A$8:$Z$8,0))),INDEX('С закупкой'!$A:$Z,ROW()-ROW($A$8)+ROW('С закупкой'!$A$8),MATCH("№",'С закупкой'!$A$8:$Z$8,0)),""))</f>
        <v/>
      </c>
      <c r="B236" s="48">
        <f>IF(ISBLANK(INDEX('С закупкой'!$A:$Z,ROW()-ROW($A$8)+ROW('С закупкой'!$A$8),MATCH("Фото",'С закупкой'!$A$8:$Z$8,0))),"",INDEX('С закупкой'!$A:$Z,ROW()-ROW($A$8)+ROW('С закупкой'!$A$8),MATCH("Фото",'С закупкой'!$A$8:$Z$8,0)))</f>
        <v/>
      </c>
      <c r="C236" s="49">
        <f>IF(INDEX('С закупкой'!$A:$Z,ROW()-ROW($A$8)+ROW('С закупкой'!$A$8),MATCH("Наименование",'С закупкой'!$A$8:$Z$8,0))&lt;&gt;"",INDEX('С закупкой'!$A:$Z,ROW()-ROW($A$8)+ROW('С закупкой'!$A$8),MATCH("Наименование",'С закупкой'!$A$8:$Z$8,0)),IF(ISTEXT(INDEX('С закупкой'!$A:$Z,ROW()-ROW($A$8)+ROW('С закупкой'!$A$8),MATCH("№",'С закупкой'!$A$8:$Z$8,0))),INDEX('С закупкой'!$A:$Z,ROW()-ROW($A$8)+ROW('С закупкой'!$A$8),MATCH("№",'С закупкой'!$A$8:$Z$8,0)),""))</f>
        <v/>
      </c>
      <c r="D236" s="49">
        <f>IF(INDEX('С закупкой'!$A:$Z,ROW()-ROW($A$8)+ROW('С закупкой'!$A$8),MATCH("Бренд",'С закупкой'!$A$8:$Z$8,0))="","",INDEX('С закупкой'!$A:$Z,ROW()-ROW($A$8)+ROW('С закупкой'!$A$8),MATCH("Бренд",'С закупкой'!$A$8:$Z$8,0)))</f>
        <v/>
      </c>
      <c r="E236" s="50">
        <f>IF(INDEX('С закупкой'!$A:$Z,ROW()-ROW($A$8)+ROW('С закупкой'!$A$8),MATCH("Артикул",'С закупкой'!$A$8:$Z$8,0))="","",INDEX('С закупкой'!$A:$Z,ROW()-ROW($A$8)+ROW('С закупкой'!$A$8),MATCH("Артикул",'С закупкой'!$A$8:$Z$8,0)))</f>
        <v/>
      </c>
      <c r="F236" s="49">
        <f>IF(INDEX('С закупкой'!$A:$Z,ROW()-ROW($A$8)+ROW('С закупкой'!$A$8),MATCH("Комната",'С закупкой'!$A$8:$Z$8,0))="","",INDEX('С закупкой'!$A:$Z,ROW()-ROW($A$8)+ROW('С закупкой'!$A$8),MATCH("Комната",'С закупкой'!$A$8:$Z$8,0)))</f>
        <v/>
      </c>
      <c r="G236" s="51">
        <f>IF(INDEX('С закупкой'!$A:$Z,ROW()-ROW($A$8)+ROW('С закупкой'!$A$8),MATCH("Кол-во",'С закупкой'!$A$8:$Z$8,0))="","",INDEX('С закупкой'!$A:$Z,ROW()-ROW($A$8)+ROW('С закупкой'!$A$8),MATCH("Кол-во",'С закупкой'!$A$8:$Z$8,0)))</f>
        <v/>
      </c>
      <c r="H236" s="52">
        <f>IF(INDEX('С закупкой'!$A:$Z,ROW()-ROW($A$8)+ROW('С закупкой'!$A$8),MATCH("Ед.",'С закупкой'!$A$8:$Z$8,0))="","",INDEX('С закупкой'!$A:$Z,ROW()-ROW($A$8)+ROW('С закупкой'!$A$8),MATCH("Ед.",'С закупкой'!$A$8:$Z$8,0)))</f>
        <v/>
      </c>
      <c r="I236" s="53">
        <f>IF(INDEX('С закупкой'!$A:$Z,ROW()-ROW($A$8)+ROW('С закупкой'!$A$8),MATCH("Клиенту за ед.",'С закупкой'!$A$8:$Z$8,0))="","",INDEX('С закупкой'!$A:$Z,ROW()-ROW($A$8)+ROW('С закупкой'!$A$8),MATCH("Клиенту за ед.",'С закупкой'!$A$8:$Z$8,0)))</f>
        <v/>
      </c>
      <c r="J236" s="54">
        <f>IF(LEFT($C236,6)="Итого:",SUM(J$8:J235)-2*SUMIF($C$8:$C235,"Итого:*",J$8:J235),IF($C236="ИТОГО ПО ПРОЕКТУ",SUM(J$8:J235)-SUMIF($C$8:$C235,"Итого:*",J$8:J235),IF(INDEX('С закупкой'!$A:$Z,ROW()-ROW($A$8)+ROW('С закупкой'!$A$8),MATCH("Сумма клиенту",'С закупкой'!$A$8:$Z$8,0))="","",INDEX('С закупкой'!$A:$Z,ROW()-ROW($A$8)+ROW('С закупкой'!$A$8),MATCH("Сумма клиенту",'С закупкой'!$A$8:$Z$8,0)))))</f>
        <v/>
      </c>
      <c r="K236" s="50">
        <f>IF(INDEX('С закупкой'!$A:$Z,ROW()-ROW($A$8)+ROW('С закупкой'!$A$8),MATCH("Поставка",'С закупкой'!$A$8:$Z$8,0))="","",INDEX('С закупкой'!$A:$Z,ROW()-ROW($A$8)+ROW('С закупкой'!$A$8),MATCH("Поставка",'С закупкой'!$A$8:$Z$8,0)))</f>
        <v/>
      </c>
      <c r="L236" s="50">
        <f>IF(INDEX('С закупкой'!$A:$Z,ROW()-ROW($A$8)+ROW('С закупкой'!$A$8),MATCH("Примечание",'С закупкой'!$A$8:$Z$8,0))="","",INDEX('С закупкой'!$A:$Z,ROW()-ROW($A$8)+ROW('С закупкой'!$A$8),MATCH("Примечание",'С закупкой'!$A$8:$Z$8,0)))</f>
        <v/>
      </c>
    </row>
    <row r="237" ht="36" customHeight="1">
      <c r="A237" s="47">
        <f>IF(ISNA(MATCH("№",'С закупкой'!$A$8:$Z$8,0)),"!",IF(ISNUMBER(INDEX('С закупкой'!$A:$Z,ROW()-ROW($A$8)+ROW('С закупкой'!$A$8),MATCH("№",'С закупкой'!$A$8:$Z$8,0))),INDEX('С закупкой'!$A:$Z,ROW()-ROW($A$8)+ROW('С закупкой'!$A$8),MATCH("№",'С закупкой'!$A$8:$Z$8,0)),""))</f>
        <v/>
      </c>
      <c r="B237" s="48">
        <f>IF(ISBLANK(INDEX('С закупкой'!$A:$Z,ROW()-ROW($A$8)+ROW('С закупкой'!$A$8),MATCH("Фото",'С закупкой'!$A$8:$Z$8,0))),"",INDEX('С закупкой'!$A:$Z,ROW()-ROW($A$8)+ROW('С закупкой'!$A$8),MATCH("Фото",'С закупкой'!$A$8:$Z$8,0)))</f>
        <v/>
      </c>
      <c r="C237" s="49">
        <f>IF(INDEX('С закупкой'!$A:$Z,ROW()-ROW($A$8)+ROW('С закупкой'!$A$8),MATCH("Наименование",'С закупкой'!$A$8:$Z$8,0))&lt;&gt;"",INDEX('С закупкой'!$A:$Z,ROW()-ROW($A$8)+ROW('С закупкой'!$A$8),MATCH("Наименование",'С закупкой'!$A$8:$Z$8,0)),IF(ISTEXT(INDEX('С закупкой'!$A:$Z,ROW()-ROW($A$8)+ROW('С закупкой'!$A$8),MATCH("№",'С закупкой'!$A$8:$Z$8,0))),INDEX('С закупкой'!$A:$Z,ROW()-ROW($A$8)+ROW('С закупкой'!$A$8),MATCH("№",'С закупкой'!$A$8:$Z$8,0)),""))</f>
        <v/>
      </c>
      <c r="D237" s="49">
        <f>IF(INDEX('С закупкой'!$A:$Z,ROW()-ROW($A$8)+ROW('С закупкой'!$A$8),MATCH("Бренд",'С закупкой'!$A$8:$Z$8,0))="","",INDEX('С закупкой'!$A:$Z,ROW()-ROW($A$8)+ROW('С закупкой'!$A$8),MATCH("Бренд",'С закупкой'!$A$8:$Z$8,0)))</f>
        <v/>
      </c>
      <c r="E237" s="50">
        <f>IF(INDEX('С закупкой'!$A:$Z,ROW()-ROW($A$8)+ROW('С закупкой'!$A$8),MATCH("Артикул",'С закупкой'!$A$8:$Z$8,0))="","",INDEX('С закупкой'!$A:$Z,ROW()-ROW($A$8)+ROW('С закупкой'!$A$8),MATCH("Артикул",'С закупкой'!$A$8:$Z$8,0)))</f>
        <v/>
      </c>
      <c r="F237" s="49">
        <f>IF(INDEX('С закупкой'!$A:$Z,ROW()-ROW($A$8)+ROW('С закупкой'!$A$8),MATCH("Комната",'С закупкой'!$A$8:$Z$8,0))="","",INDEX('С закупкой'!$A:$Z,ROW()-ROW($A$8)+ROW('С закупкой'!$A$8),MATCH("Комната",'С закупкой'!$A$8:$Z$8,0)))</f>
        <v/>
      </c>
      <c r="G237" s="51">
        <f>IF(INDEX('С закупкой'!$A:$Z,ROW()-ROW($A$8)+ROW('С закупкой'!$A$8),MATCH("Кол-во",'С закупкой'!$A$8:$Z$8,0))="","",INDEX('С закупкой'!$A:$Z,ROW()-ROW($A$8)+ROW('С закупкой'!$A$8),MATCH("Кол-во",'С закупкой'!$A$8:$Z$8,0)))</f>
        <v/>
      </c>
      <c r="H237" s="52">
        <f>IF(INDEX('С закупкой'!$A:$Z,ROW()-ROW($A$8)+ROW('С закупкой'!$A$8),MATCH("Ед.",'С закупкой'!$A$8:$Z$8,0))="","",INDEX('С закупкой'!$A:$Z,ROW()-ROW($A$8)+ROW('С закупкой'!$A$8),MATCH("Ед.",'С закупкой'!$A$8:$Z$8,0)))</f>
        <v/>
      </c>
      <c r="I237" s="53">
        <f>IF(INDEX('С закупкой'!$A:$Z,ROW()-ROW($A$8)+ROW('С закупкой'!$A$8),MATCH("Клиенту за ед.",'С закупкой'!$A$8:$Z$8,0))="","",INDEX('С закупкой'!$A:$Z,ROW()-ROW($A$8)+ROW('С закупкой'!$A$8),MATCH("Клиенту за ед.",'С закупкой'!$A$8:$Z$8,0)))</f>
        <v/>
      </c>
      <c r="J237" s="54">
        <f>IF(LEFT($C237,6)="Итого:",SUM(J$8:J236)-2*SUMIF($C$8:$C236,"Итого:*",J$8:J236),IF($C237="ИТОГО ПО ПРОЕКТУ",SUM(J$8:J236)-SUMIF($C$8:$C236,"Итого:*",J$8:J236),IF(INDEX('С закупкой'!$A:$Z,ROW()-ROW($A$8)+ROW('С закупкой'!$A$8),MATCH("Сумма клиенту",'С закупкой'!$A$8:$Z$8,0))="","",INDEX('С закупкой'!$A:$Z,ROW()-ROW($A$8)+ROW('С закупкой'!$A$8),MATCH("Сумма клиенту",'С закупкой'!$A$8:$Z$8,0)))))</f>
        <v/>
      </c>
      <c r="K237" s="50">
        <f>IF(INDEX('С закупкой'!$A:$Z,ROW()-ROW($A$8)+ROW('С закупкой'!$A$8),MATCH("Поставка",'С закупкой'!$A$8:$Z$8,0))="","",INDEX('С закупкой'!$A:$Z,ROW()-ROW($A$8)+ROW('С закупкой'!$A$8),MATCH("Поставка",'С закупкой'!$A$8:$Z$8,0)))</f>
        <v/>
      </c>
      <c r="L237" s="50">
        <f>IF(INDEX('С закупкой'!$A:$Z,ROW()-ROW($A$8)+ROW('С закупкой'!$A$8),MATCH("Примечание",'С закупкой'!$A$8:$Z$8,0))="","",INDEX('С закупкой'!$A:$Z,ROW()-ROW($A$8)+ROW('С закупкой'!$A$8),MATCH("Примечание",'С закупкой'!$A$8:$Z$8,0)))</f>
        <v/>
      </c>
    </row>
    <row r="238" ht="36" customHeight="1">
      <c r="A238" s="47">
        <f>IF(ISNA(MATCH("№",'С закупкой'!$A$8:$Z$8,0)),"!",IF(ISNUMBER(INDEX('С закупкой'!$A:$Z,ROW()-ROW($A$8)+ROW('С закупкой'!$A$8),MATCH("№",'С закупкой'!$A$8:$Z$8,0))),INDEX('С закупкой'!$A:$Z,ROW()-ROW($A$8)+ROW('С закупкой'!$A$8),MATCH("№",'С закупкой'!$A$8:$Z$8,0)),""))</f>
        <v/>
      </c>
      <c r="B238" s="48">
        <f>IF(ISBLANK(INDEX('С закупкой'!$A:$Z,ROW()-ROW($A$8)+ROW('С закупкой'!$A$8),MATCH("Фото",'С закупкой'!$A$8:$Z$8,0))),"",INDEX('С закупкой'!$A:$Z,ROW()-ROW($A$8)+ROW('С закупкой'!$A$8),MATCH("Фото",'С закупкой'!$A$8:$Z$8,0)))</f>
        <v/>
      </c>
      <c r="C238" s="49">
        <f>IF(INDEX('С закупкой'!$A:$Z,ROW()-ROW($A$8)+ROW('С закупкой'!$A$8),MATCH("Наименование",'С закупкой'!$A$8:$Z$8,0))&lt;&gt;"",INDEX('С закупкой'!$A:$Z,ROW()-ROW($A$8)+ROW('С закупкой'!$A$8),MATCH("Наименование",'С закупкой'!$A$8:$Z$8,0)),IF(ISTEXT(INDEX('С закупкой'!$A:$Z,ROW()-ROW($A$8)+ROW('С закупкой'!$A$8),MATCH("№",'С закупкой'!$A$8:$Z$8,0))),INDEX('С закупкой'!$A:$Z,ROW()-ROW($A$8)+ROW('С закупкой'!$A$8),MATCH("№",'С закупкой'!$A$8:$Z$8,0)),""))</f>
        <v/>
      </c>
      <c r="D238" s="49">
        <f>IF(INDEX('С закупкой'!$A:$Z,ROW()-ROW($A$8)+ROW('С закупкой'!$A$8),MATCH("Бренд",'С закупкой'!$A$8:$Z$8,0))="","",INDEX('С закупкой'!$A:$Z,ROW()-ROW($A$8)+ROW('С закупкой'!$A$8),MATCH("Бренд",'С закупкой'!$A$8:$Z$8,0)))</f>
        <v/>
      </c>
      <c r="E238" s="50">
        <f>IF(INDEX('С закупкой'!$A:$Z,ROW()-ROW($A$8)+ROW('С закупкой'!$A$8),MATCH("Артикул",'С закупкой'!$A$8:$Z$8,0))="","",INDEX('С закупкой'!$A:$Z,ROW()-ROW($A$8)+ROW('С закупкой'!$A$8),MATCH("Артикул",'С закупкой'!$A$8:$Z$8,0)))</f>
        <v/>
      </c>
      <c r="F238" s="49">
        <f>IF(INDEX('С закупкой'!$A:$Z,ROW()-ROW($A$8)+ROW('С закупкой'!$A$8),MATCH("Комната",'С закупкой'!$A$8:$Z$8,0))="","",INDEX('С закупкой'!$A:$Z,ROW()-ROW($A$8)+ROW('С закупкой'!$A$8),MATCH("Комната",'С закупкой'!$A$8:$Z$8,0)))</f>
        <v/>
      </c>
      <c r="G238" s="51">
        <f>IF(INDEX('С закупкой'!$A:$Z,ROW()-ROW($A$8)+ROW('С закупкой'!$A$8),MATCH("Кол-во",'С закупкой'!$A$8:$Z$8,0))="","",INDEX('С закупкой'!$A:$Z,ROW()-ROW($A$8)+ROW('С закупкой'!$A$8),MATCH("Кол-во",'С закупкой'!$A$8:$Z$8,0)))</f>
        <v/>
      </c>
      <c r="H238" s="52">
        <f>IF(INDEX('С закупкой'!$A:$Z,ROW()-ROW($A$8)+ROW('С закупкой'!$A$8),MATCH("Ед.",'С закупкой'!$A$8:$Z$8,0))="","",INDEX('С закупкой'!$A:$Z,ROW()-ROW($A$8)+ROW('С закупкой'!$A$8),MATCH("Ед.",'С закупкой'!$A$8:$Z$8,0)))</f>
        <v/>
      </c>
      <c r="I238" s="53">
        <f>IF(INDEX('С закупкой'!$A:$Z,ROW()-ROW($A$8)+ROW('С закупкой'!$A$8),MATCH("Клиенту за ед.",'С закупкой'!$A$8:$Z$8,0))="","",INDEX('С закупкой'!$A:$Z,ROW()-ROW($A$8)+ROW('С закупкой'!$A$8),MATCH("Клиенту за ед.",'С закупкой'!$A$8:$Z$8,0)))</f>
        <v/>
      </c>
      <c r="J238" s="54">
        <f>IF(LEFT($C238,6)="Итого:",SUM(J$8:J237)-2*SUMIF($C$8:$C237,"Итого:*",J$8:J237),IF($C238="ИТОГО ПО ПРОЕКТУ",SUM(J$8:J237)-SUMIF($C$8:$C237,"Итого:*",J$8:J237),IF(INDEX('С закупкой'!$A:$Z,ROW()-ROW($A$8)+ROW('С закупкой'!$A$8),MATCH("Сумма клиенту",'С закупкой'!$A$8:$Z$8,0))="","",INDEX('С закупкой'!$A:$Z,ROW()-ROW($A$8)+ROW('С закупкой'!$A$8),MATCH("Сумма клиенту",'С закупкой'!$A$8:$Z$8,0)))))</f>
        <v/>
      </c>
      <c r="K238" s="50">
        <f>IF(INDEX('С закупкой'!$A:$Z,ROW()-ROW($A$8)+ROW('С закупкой'!$A$8),MATCH("Поставка",'С закупкой'!$A$8:$Z$8,0))="","",INDEX('С закупкой'!$A:$Z,ROW()-ROW($A$8)+ROW('С закупкой'!$A$8),MATCH("Поставка",'С закупкой'!$A$8:$Z$8,0)))</f>
        <v/>
      </c>
      <c r="L238" s="50">
        <f>IF(INDEX('С закупкой'!$A:$Z,ROW()-ROW($A$8)+ROW('С закупкой'!$A$8),MATCH("Примечание",'С закупкой'!$A$8:$Z$8,0))="","",INDEX('С закупкой'!$A:$Z,ROW()-ROW($A$8)+ROW('С закупкой'!$A$8),MATCH("Примечание",'С закупкой'!$A$8:$Z$8,0)))</f>
        <v/>
      </c>
    </row>
    <row r="239" ht="36" customHeight="1">
      <c r="A239" s="47">
        <f>IF(ISNA(MATCH("№",'С закупкой'!$A$8:$Z$8,0)),"!",IF(ISNUMBER(INDEX('С закупкой'!$A:$Z,ROW()-ROW($A$8)+ROW('С закупкой'!$A$8),MATCH("№",'С закупкой'!$A$8:$Z$8,0))),INDEX('С закупкой'!$A:$Z,ROW()-ROW($A$8)+ROW('С закупкой'!$A$8),MATCH("№",'С закупкой'!$A$8:$Z$8,0)),""))</f>
        <v/>
      </c>
      <c r="B239" s="48">
        <f>IF(ISBLANK(INDEX('С закупкой'!$A:$Z,ROW()-ROW($A$8)+ROW('С закупкой'!$A$8),MATCH("Фото",'С закупкой'!$A$8:$Z$8,0))),"",INDEX('С закупкой'!$A:$Z,ROW()-ROW($A$8)+ROW('С закупкой'!$A$8),MATCH("Фото",'С закупкой'!$A$8:$Z$8,0)))</f>
        <v/>
      </c>
      <c r="C239" s="49">
        <f>IF(INDEX('С закупкой'!$A:$Z,ROW()-ROW($A$8)+ROW('С закупкой'!$A$8),MATCH("Наименование",'С закупкой'!$A$8:$Z$8,0))&lt;&gt;"",INDEX('С закупкой'!$A:$Z,ROW()-ROW($A$8)+ROW('С закупкой'!$A$8),MATCH("Наименование",'С закупкой'!$A$8:$Z$8,0)),IF(ISTEXT(INDEX('С закупкой'!$A:$Z,ROW()-ROW($A$8)+ROW('С закупкой'!$A$8),MATCH("№",'С закупкой'!$A$8:$Z$8,0))),INDEX('С закупкой'!$A:$Z,ROW()-ROW($A$8)+ROW('С закупкой'!$A$8),MATCH("№",'С закупкой'!$A$8:$Z$8,0)),""))</f>
        <v/>
      </c>
      <c r="D239" s="49">
        <f>IF(INDEX('С закупкой'!$A:$Z,ROW()-ROW($A$8)+ROW('С закупкой'!$A$8),MATCH("Бренд",'С закупкой'!$A$8:$Z$8,0))="","",INDEX('С закупкой'!$A:$Z,ROW()-ROW($A$8)+ROW('С закупкой'!$A$8),MATCH("Бренд",'С закупкой'!$A$8:$Z$8,0)))</f>
        <v/>
      </c>
      <c r="E239" s="50">
        <f>IF(INDEX('С закупкой'!$A:$Z,ROW()-ROW($A$8)+ROW('С закупкой'!$A$8),MATCH("Артикул",'С закупкой'!$A$8:$Z$8,0))="","",INDEX('С закупкой'!$A:$Z,ROW()-ROW($A$8)+ROW('С закупкой'!$A$8),MATCH("Артикул",'С закупкой'!$A$8:$Z$8,0)))</f>
        <v/>
      </c>
      <c r="F239" s="49">
        <f>IF(INDEX('С закупкой'!$A:$Z,ROW()-ROW($A$8)+ROW('С закупкой'!$A$8),MATCH("Комната",'С закупкой'!$A$8:$Z$8,0))="","",INDEX('С закупкой'!$A:$Z,ROW()-ROW($A$8)+ROW('С закупкой'!$A$8),MATCH("Комната",'С закупкой'!$A$8:$Z$8,0)))</f>
        <v/>
      </c>
      <c r="G239" s="51">
        <f>IF(INDEX('С закупкой'!$A:$Z,ROW()-ROW($A$8)+ROW('С закупкой'!$A$8),MATCH("Кол-во",'С закупкой'!$A$8:$Z$8,0))="","",INDEX('С закупкой'!$A:$Z,ROW()-ROW($A$8)+ROW('С закупкой'!$A$8),MATCH("Кол-во",'С закупкой'!$A$8:$Z$8,0)))</f>
        <v/>
      </c>
      <c r="H239" s="52">
        <f>IF(INDEX('С закупкой'!$A:$Z,ROW()-ROW($A$8)+ROW('С закупкой'!$A$8),MATCH("Ед.",'С закупкой'!$A$8:$Z$8,0))="","",INDEX('С закупкой'!$A:$Z,ROW()-ROW($A$8)+ROW('С закупкой'!$A$8),MATCH("Ед.",'С закупкой'!$A$8:$Z$8,0)))</f>
        <v/>
      </c>
      <c r="I239" s="53">
        <f>IF(INDEX('С закупкой'!$A:$Z,ROW()-ROW($A$8)+ROW('С закупкой'!$A$8),MATCH("Клиенту за ед.",'С закупкой'!$A$8:$Z$8,0))="","",INDEX('С закупкой'!$A:$Z,ROW()-ROW($A$8)+ROW('С закупкой'!$A$8),MATCH("Клиенту за ед.",'С закупкой'!$A$8:$Z$8,0)))</f>
        <v/>
      </c>
      <c r="J239" s="54">
        <f>IF(LEFT($C239,6)="Итого:",SUM(J$8:J238)-2*SUMIF($C$8:$C238,"Итого:*",J$8:J238),IF($C239="ИТОГО ПО ПРОЕКТУ",SUM(J$8:J238)-SUMIF($C$8:$C238,"Итого:*",J$8:J238),IF(INDEX('С закупкой'!$A:$Z,ROW()-ROW($A$8)+ROW('С закупкой'!$A$8),MATCH("Сумма клиенту",'С закупкой'!$A$8:$Z$8,0))="","",INDEX('С закупкой'!$A:$Z,ROW()-ROW($A$8)+ROW('С закупкой'!$A$8),MATCH("Сумма клиенту",'С закупкой'!$A$8:$Z$8,0)))))</f>
        <v/>
      </c>
      <c r="K239" s="50">
        <f>IF(INDEX('С закупкой'!$A:$Z,ROW()-ROW($A$8)+ROW('С закупкой'!$A$8),MATCH("Поставка",'С закупкой'!$A$8:$Z$8,0))="","",INDEX('С закупкой'!$A:$Z,ROW()-ROW($A$8)+ROW('С закупкой'!$A$8),MATCH("Поставка",'С закупкой'!$A$8:$Z$8,0)))</f>
        <v/>
      </c>
      <c r="L239" s="50">
        <f>IF(INDEX('С закупкой'!$A:$Z,ROW()-ROW($A$8)+ROW('С закупкой'!$A$8),MATCH("Примечание",'С закупкой'!$A$8:$Z$8,0))="","",INDEX('С закупкой'!$A:$Z,ROW()-ROW($A$8)+ROW('С закупкой'!$A$8),MATCH("Примечание",'С закупкой'!$A$8:$Z$8,0)))</f>
        <v/>
      </c>
    </row>
    <row r="240" ht="36" customHeight="1">
      <c r="A240" s="47">
        <f>IF(ISNA(MATCH("№",'С закупкой'!$A$8:$Z$8,0)),"!",IF(ISNUMBER(INDEX('С закупкой'!$A:$Z,ROW()-ROW($A$8)+ROW('С закупкой'!$A$8),MATCH("№",'С закупкой'!$A$8:$Z$8,0))),INDEX('С закупкой'!$A:$Z,ROW()-ROW($A$8)+ROW('С закупкой'!$A$8),MATCH("№",'С закупкой'!$A$8:$Z$8,0)),""))</f>
        <v/>
      </c>
      <c r="B240" s="48">
        <f>IF(ISBLANK(INDEX('С закупкой'!$A:$Z,ROW()-ROW($A$8)+ROW('С закупкой'!$A$8),MATCH("Фото",'С закупкой'!$A$8:$Z$8,0))),"",INDEX('С закупкой'!$A:$Z,ROW()-ROW($A$8)+ROW('С закупкой'!$A$8),MATCH("Фото",'С закупкой'!$A$8:$Z$8,0)))</f>
        <v/>
      </c>
      <c r="C240" s="49">
        <f>IF(INDEX('С закупкой'!$A:$Z,ROW()-ROW($A$8)+ROW('С закупкой'!$A$8),MATCH("Наименование",'С закупкой'!$A$8:$Z$8,0))&lt;&gt;"",INDEX('С закупкой'!$A:$Z,ROW()-ROW($A$8)+ROW('С закупкой'!$A$8),MATCH("Наименование",'С закупкой'!$A$8:$Z$8,0)),IF(ISTEXT(INDEX('С закупкой'!$A:$Z,ROW()-ROW($A$8)+ROW('С закупкой'!$A$8),MATCH("№",'С закупкой'!$A$8:$Z$8,0))),INDEX('С закупкой'!$A:$Z,ROW()-ROW($A$8)+ROW('С закупкой'!$A$8),MATCH("№",'С закупкой'!$A$8:$Z$8,0)),""))</f>
        <v/>
      </c>
      <c r="D240" s="49">
        <f>IF(INDEX('С закупкой'!$A:$Z,ROW()-ROW($A$8)+ROW('С закупкой'!$A$8),MATCH("Бренд",'С закупкой'!$A$8:$Z$8,0))="","",INDEX('С закупкой'!$A:$Z,ROW()-ROW($A$8)+ROW('С закупкой'!$A$8),MATCH("Бренд",'С закупкой'!$A$8:$Z$8,0)))</f>
        <v/>
      </c>
      <c r="E240" s="50">
        <f>IF(INDEX('С закупкой'!$A:$Z,ROW()-ROW($A$8)+ROW('С закупкой'!$A$8),MATCH("Артикул",'С закупкой'!$A$8:$Z$8,0))="","",INDEX('С закупкой'!$A:$Z,ROW()-ROW($A$8)+ROW('С закупкой'!$A$8),MATCH("Артикул",'С закупкой'!$A$8:$Z$8,0)))</f>
        <v/>
      </c>
      <c r="F240" s="49">
        <f>IF(INDEX('С закупкой'!$A:$Z,ROW()-ROW($A$8)+ROW('С закупкой'!$A$8),MATCH("Комната",'С закупкой'!$A$8:$Z$8,0))="","",INDEX('С закупкой'!$A:$Z,ROW()-ROW($A$8)+ROW('С закупкой'!$A$8),MATCH("Комната",'С закупкой'!$A$8:$Z$8,0)))</f>
        <v/>
      </c>
      <c r="G240" s="51">
        <f>IF(INDEX('С закупкой'!$A:$Z,ROW()-ROW($A$8)+ROW('С закупкой'!$A$8),MATCH("Кол-во",'С закупкой'!$A$8:$Z$8,0))="","",INDEX('С закупкой'!$A:$Z,ROW()-ROW($A$8)+ROW('С закупкой'!$A$8),MATCH("Кол-во",'С закупкой'!$A$8:$Z$8,0)))</f>
        <v/>
      </c>
      <c r="H240" s="52">
        <f>IF(INDEX('С закупкой'!$A:$Z,ROW()-ROW($A$8)+ROW('С закупкой'!$A$8),MATCH("Ед.",'С закупкой'!$A$8:$Z$8,0))="","",INDEX('С закупкой'!$A:$Z,ROW()-ROW($A$8)+ROW('С закупкой'!$A$8),MATCH("Ед.",'С закупкой'!$A$8:$Z$8,0)))</f>
        <v/>
      </c>
      <c r="I240" s="53">
        <f>IF(INDEX('С закупкой'!$A:$Z,ROW()-ROW($A$8)+ROW('С закупкой'!$A$8),MATCH("Клиенту за ед.",'С закупкой'!$A$8:$Z$8,0))="","",INDEX('С закупкой'!$A:$Z,ROW()-ROW($A$8)+ROW('С закупкой'!$A$8),MATCH("Клиенту за ед.",'С закупкой'!$A$8:$Z$8,0)))</f>
        <v/>
      </c>
      <c r="J240" s="54">
        <f>IF(LEFT($C240,6)="Итого:",SUM(J$8:J239)-2*SUMIF($C$8:$C239,"Итого:*",J$8:J239),IF($C240="ИТОГО ПО ПРОЕКТУ",SUM(J$8:J239)-SUMIF($C$8:$C239,"Итого:*",J$8:J239),IF(INDEX('С закупкой'!$A:$Z,ROW()-ROW($A$8)+ROW('С закупкой'!$A$8),MATCH("Сумма клиенту",'С закупкой'!$A$8:$Z$8,0))="","",INDEX('С закупкой'!$A:$Z,ROW()-ROW($A$8)+ROW('С закупкой'!$A$8),MATCH("Сумма клиенту",'С закупкой'!$A$8:$Z$8,0)))))</f>
        <v/>
      </c>
      <c r="K240" s="50">
        <f>IF(INDEX('С закупкой'!$A:$Z,ROW()-ROW($A$8)+ROW('С закупкой'!$A$8),MATCH("Поставка",'С закупкой'!$A$8:$Z$8,0))="","",INDEX('С закупкой'!$A:$Z,ROW()-ROW($A$8)+ROW('С закупкой'!$A$8),MATCH("Поставка",'С закупкой'!$A$8:$Z$8,0)))</f>
        <v/>
      </c>
      <c r="L240" s="50">
        <f>IF(INDEX('С закупкой'!$A:$Z,ROW()-ROW($A$8)+ROW('С закупкой'!$A$8),MATCH("Примечание",'С закупкой'!$A$8:$Z$8,0))="","",INDEX('С закупкой'!$A:$Z,ROW()-ROW($A$8)+ROW('С закупкой'!$A$8),MATCH("Примечание",'С закупкой'!$A$8:$Z$8,0)))</f>
        <v/>
      </c>
    </row>
    <row r="241" ht="36" customHeight="1">
      <c r="A241" s="47">
        <f>IF(ISNA(MATCH("№",'С закупкой'!$A$8:$Z$8,0)),"!",IF(ISNUMBER(INDEX('С закупкой'!$A:$Z,ROW()-ROW($A$8)+ROW('С закупкой'!$A$8),MATCH("№",'С закупкой'!$A$8:$Z$8,0))),INDEX('С закупкой'!$A:$Z,ROW()-ROW($A$8)+ROW('С закупкой'!$A$8),MATCH("№",'С закупкой'!$A$8:$Z$8,0)),""))</f>
        <v/>
      </c>
      <c r="B241" s="48">
        <f>IF(ISBLANK(INDEX('С закупкой'!$A:$Z,ROW()-ROW($A$8)+ROW('С закупкой'!$A$8),MATCH("Фото",'С закупкой'!$A$8:$Z$8,0))),"",INDEX('С закупкой'!$A:$Z,ROW()-ROW($A$8)+ROW('С закупкой'!$A$8),MATCH("Фото",'С закупкой'!$A$8:$Z$8,0)))</f>
        <v/>
      </c>
      <c r="C241" s="49">
        <f>IF(INDEX('С закупкой'!$A:$Z,ROW()-ROW($A$8)+ROW('С закупкой'!$A$8),MATCH("Наименование",'С закупкой'!$A$8:$Z$8,0))&lt;&gt;"",INDEX('С закупкой'!$A:$Z,ROW()-ROW($A$8)+ROW('С закупкой'!$A$8),MATCH("Наименование",'С закупкой'!$A$8:$Z$8,0)),IF(ISTEXT(INDEX('С закупкой'!$A:$Z,ROW()-ROW($A$8)+ROW('С закупкой'!$A$8),MATCH("№",'С закупкой'!$A$8:$Z$8,0))),INDEX('С закупкой'!$A:$Z,ROW()-ROW($A$8)+ROW('С закупкой'!$A$8),MATCH("№",'С закупкой'!$A$8:$Z$8,0)),""))</f>
        <v/>
      </c>
      <c r="D241" s="49">
        <f>IF(INDEX('С закупкой'!$A:$Z,ROW()-ROW($A$8)+ROW('С закупкой'!$A$8),MATCH("Бренд",'С закупкой'!$A$8:$Z$8,0))="","",INDEX('С закупкой'!$A:$Z,ROW()-ROW($A$8)+ROW('С закупкой'!$A$8),MATCH("Бренд",'С закупкой'!$A$8:$Z$8,0)))</f>
        <v/>
      </c>
      <c r="E241" s="50">
        <f>IF(INDEX('С закупкой'!$A:$Z,ROW()-ROW($A$8)+ROW('С закупкой'!$A$8),MATCH("Артикул",'С закупкой'!$A$8:$Z$8,0))="","",INDEX('С закупкой'!$A:$Z,ROW()-ROW($A$8)+ROW('С закупкой'!$A$8),MATCH("Артикул",'С закупкой'!$A$8:$Z$8,0)))</f>
        <v/>
      </c>
      <c r="F241" s="49">
        <f>IF(INDEX('С закупкой'!$A:$Z,ROW()-ROW($A$8)+ROW('С закупкой'!$A$8),MATCH("Комната",'С закупкой'!$A$8:$Z$8,0))="","",INDEX('С закупкой'!$A:$Z,ROW()-ROW($A$8)+ROW('С закупкой'!$A$8),MATCH("Комната",'С закупкой'!$A$8:$Z$8,0)))</f>
        <v/>
      </c>
      <c r="G241" s="51">
        <f>IF(INDEX('С закупкой'!$A:$Z,ROW()-ROW($A$8)+ROW('С закупкой'!$A$8),MATCH("Кол-во",'С закупкой'!$A$8:$Z$8,0))="","",INDEX('С закупкой'!$A:$Z,ROW()-ROW($A$8)+ROW('С закупкой'!$A$8),MATCH("Кол-во",'С закупкой'!$A$8:$Z$8,0)))</f>
        <v/>
      </c>
      <c r="H241" s="52">
        <f>IF(INDEX('С закупкой'!$A:$Z,ROW()-ROW($A$8)+ROW('С закупкой'!$A$8),MATCH("Ед.",'С закупкой'!$A$8:$Z$8,0))="","",INDEX('С закупкой'!$A:$Z,ROW()-ROW($A$8)+ROW('С закупкой'!$A$8),MATCH("Ед.",'С закупкой'!$A$8:$Z$8,0)))</f>
        <v/>
      </c>
      <c r="I241" s="53">
        <f>IF(INDEX('С закупкой'!$A:$Z,ROW()-ROW($A$8)+ROW('С закупкой'!$A$8),MATCH("Клиенту за ед.",'С закупкой'!$A$8:$Z$8,0))="","",INDEX('С закупкой'!$A:$Z,ROW()-ROW($A$8)+ROW('С закупкой'!$A$8),MATCH("Клиенту за ед.",'С закупкой'!$A$8:$Z$8,0)))</f>
        <v/>
      </c>
      <c r="J241" s="54">
        <f>IF(LEFT($C241,6)="Итого:",SUM(J$8:J240)-2*SUMIF($C$8:$C240,"Итого:*",J$8:J240),IF($C241="ИТОГО ПО ПРОЕКТУ",SUM(J$8:J240)-SUMIF($C$8:$C240,"Итого:*",J$8:J240),IF(INDEX('С закупкой'!$A:$Z,ROW()-ROW($A$8)+ROW('С закупкой'!$A$8),MATCH("Сумма клиенту",'С закупкой'!$A$8:$Z$8,0))="","",INDEX('С закупкой'!$A:$Z,ROW()-ROW($A$8)+ROW('С закупкой'!$A$8),MATCH("Сумма клиенту",'С закупкой'!$A$8:$Z$8,0)))))</f>
        <v/>
      </c>
      <c r="K241" s="50">
        <f>IF(INDEX('С закупкой'!$A:$Z,ROW()-ROW($A$8)+ROW('С закупкой'!$A$8),MATCH("Поставка",'С закупкой'!$A$8:$Z$8,0))="","",INDEX('С закупкой'!$A:$Z,ROW()-ROW($A$8)+ROW('С закупкой'!$A$8),MATCH("Поставка",'С закупкой'!$A$8:$Z$8,0)))</f>
        <v/>
      </c>
      <c r="L241" s="50">
        <f>IF(INDEX('С закупкой'!$A:$Z,ROW()-ROW($A$8)+ROW('С закупкой'!$A$8),MATCH("Примечание",'С закупкой'!$A$8:$Z$8,0))="","",INDEX('С закупкой'!$A:$Z,ROW()-ROW($A$8)+ROW('С закупкой'!$A$8),MATCH("Примечание",'С закупкой'!$A$8:$Z$8,0)))</f>
        <v/>
      </c>
    </row>
    <row r="242" ht="36" customHeight="1">
      <c r="A242" s="47">
        <f>IF(ISNA(MATCH("№",'С закупкой'!$A$8:$Z$8,0)),"!",IF(ISNUMBER(INDEX('С закупкой'!$A:$Z,ROW()-ROW($A$8)+ROW('С закупкой'!$A$8),MATCH("№",'С закупкой'!$A$8:$Z$8,0))),INDEX('С закупкой'!$A:$Z,ROW()-ROW($A$8)+ROW('С закупкой'!$A$8),MATCH("№",'С закупкой'!$A$8:$Z$8,0)),""))</f>
        <v/>
      </c>
      <c r="B242" s="48">
        <f>IF(ISBLANK(INDEX('С закупкой'!$A:$Z,ROW()-ROW($A$8)+ROW('С закупкой'!$A$8),MATCH("Фото",'С закупкой'!$A$8:$Z$8,0))),"",INDEX('С закупкой'!$A:$Z,ROW()-ROW($A$8)+ROW('С закупкой'!$A$8),MATCH("Фото",'С закупкой'!$A$8:$Z$8,0)))</f>
        <v/>
      </c>
      <c r="C242" s="49">
        <f>IF(INDEX('С закупкой'!$A:$Z,ROW()-ROW($A$8)+ROW('С закупкой'!$A$8),MATCH("Наименование",'С закупкой'!$A$8:$Z$8,0))&lt;&gt;"",INDEX('С закупкой'!$A:$Z,ROW()-ROW($A$8)+ROW('С закупкой'!$A$8),MATCH("Наименование",'С закупкой'!$A$8:$Z$8,0)),IF(ISTEXT(INDEX('С закупкой'!$A:$Z,ROW()-ROW($A$8)+ROW('С закупкой'!$A$8),MATCH("№",'С закупкой'!$A$8:$Z$8,0))),INDEX('С закупкой'!$A:$Z,ROW()-ROW($A$8)+ROW('С закупкой'!$A$8),MATCH("№",'С закупкой'!$A$8:$Z$8,0)),""))</f>
        <v/>
      </c>
      <c r="D242" s="49">
        <f>IF(INDEX('С закупкой'!$A:$Z,ROW()-ROW($A$8)+ROW('С закупкой'!$A$8),MATCH("Бренд",'С закупкой'!$A$8:$Z$8,0))="","",INDEX('С закупкой'!$A:$Z,ROW()-ROW($A$8)+ROW('С закупкой'!$A$8),MATCH("Бренд",'С закупкой'!$A$8:$Z$8,0)))</f>
        <v/>
      </c>
      <c r="E242" s="50">
        <f>IF(INDEX('С закупкой'!$A:$Z,ROW()-ROW($A$8)+ROW('С закупкой'!$A$8),MATCH("Артикул",'С закупкой'!$A$8:$Z$8,0))="","",INDEX('С закупкой'!$A:$Z,ROW()-ROW($A$8)+ROW('С закупкой'!$A$8),MATCH("Артикул",'С закупкой'!$A$8:$Z$8,0)))</f>
        <v/>
      </c>
      <c r="F242" s="49">
        <f>IF(INDEX('С закупкой'!$A:$Z,ROW()-ROW($A$8)+ROW('С закупкой'!$A$8),MATCH("Комната",'С закупкой'!$A$8:$Z$8,0))="","",INDEX('С закупкой'!$A:$Z,ROW()-ROW($A$8)+ROW('С закупкой'!$A$8),MATCH("Комната",'С закупкой'!$A$8:$Z$8,0)))</f>
        <v/>
      </c>
      <c r="G242" s="51">
        <f>IF(INDEX('С закупкой'!$A:$Z,ROW()-ROW($A$8)+ROW('С закупкой'!$A$8),MATCH("Кол-во",'С закупкой'!$A$8:$Z$8,0))="","",INDEX('С закупкой'!$A:$Z,ROW()-ROW($A$8)+ROW('С закупкой'!$A$8),MATCH("Кол-во",'С закупкой'!$A$8:$Z$8,0)))</f>
        <v/>
      </c>
      <c r="H242" s="52">
        <f>IF(INDEX('С закупкой'!$A:$Z,ROW()-ROW($A$8)+ROW('С закупкой'!$A$8),MATCH("Ед.",'С закупкой'!$A$8:$Z$8,0))="","",INDEX('С закупкой'!$A:$Z,ROW()-ROW($A$8)+ROW('С закупкой'!$A$8),MATCH("Ед.",'С закупкой'!$A$8:$Z$8,0)))</f>
        <v/>
      </c>
      <c r="I242" s="53">
        <f>IF(INDEX('С закупкой'!$A:$Z,ROW()-ROW($A$8)+ROW('С закупкой'!$A$8),MATCH("Клиенту за ед.",'С закупкой'!$A$8:$Z$8,0))="","",INDEX('С закупкой'!$A:$Z,ROW()-ROW($A$8)+ROW('С закупкой'!$A$8),MATCH("Клиенту за ед.",'С закупкой'!$A$8:$Z$8,0)))</f>
        <v/>
      </c>
      <c r="J242" s="54">
        <f>IF(LEFT($C242,6)="Итого:",SUM(J$8:J241)-2*SUMIF($C$8:$C241,"Итого:*",J$8:J241),IF($C242="ИТОГО ПО ПРОЕКТУ",SUM(J$8:J241)-SUMIF($C$8:$C241,"Итого:*",J$8:J241),IF(INDEX('С закупкой'!$A:$Z,ROW()-ROW($A$8)+ROW('С закупкой'!$A$8),MATCH("Сумма клиенту",'С закупкой'!$A$8:$Z$8,0))="","",INDEX('С закупкой'!$A:$Z,ROW()-ROW($A$8)+ROW('С закупкой'!$A$8),MATCH("Сумма клиенту",'С закупкой'!$A$8:$Z$8,0)))))</f>
        <v/>
      </c>
      <c r="K242" s="50">
        <f>IF(INDEX('С закупкой'!$A:$Z,ROW()-ROW($A$8)+ROW('С закупкой'!$A$8),MATCH("Поставка",'С закупкой'!$A$8:$Z$8,0))="","",INDEX('С закупкой'!$A:$Z,ROW()-ROW($A$8)+ROW('С закупкой'!$A$8),MATCH("Поставка",'С закупкой'!$A$8:$Z$8,0)))</f>
        <v/>
      </c>
      <c r="L242" s="50">
        <f>IF(INDEX('С закупкой'!$A:$Z,ROW()-ROW($A$8)+ROW('С закупкой'!$A$8),MATCH("Примечание",'С закупкой'!$A$8:$Z$8,0))="","",INDEX('С закупкой'!$A:$Z,ROW()-ROW($A$8)+ROW('С закупкой'!$A$8),MATCH("Примечание",'С закупкой'!$A$8:$Z$8,0)))</f>
        <v/>
      </c>
    </row>
    <row r="243" ht="36" customHeight="1">
      <c r="A243" s="47">
        <f>IF(ISNA(MATCH("№",'С закупкой'!$A$8:$Z$8,0)),"!",IF(ISNUMBER(INDEX('С закупкой'!$A:$Z,ROW()-ROW($A$8)+ROW('С закупкой'!$A$8),MATCH("№",'С закупкой'!$A$8:$Z$8,0))),INDEX('С закупкой'!$A:$Z,ROW()-ROW($A$8)+ROW('С закупкой'!$A$8),MATCH("№",'С закупкой'!$A$8:$Z$8,0)),""))</f>
        <v/>
      </c>
      <c r="B243" s="48">
        <f>IF(ISBLANK(INDEX('С закупкой'!$A:$Z,ROW()-ROW($A$8)+ROW('С закупкой'!$A$8),MATCH("Фото",'С закупкой'!$A$8:$Z$8,0))),"",INDEX('С закупкой'!$A:$Z,ROW()-ROW($A$8)+ROW('С закупкой'!$A$8),MATCH("Фото",'С закупкой'!$A$8:$Z$8,0)))</f>
        <v/>
      </c>
      <c r="C243" s="49">
        <f>IF(INDEX('С закупкой'!$A:$Z,ROW()-ROW($A$8)+ROW('С закупкой'!$A$8),MATCH("Наименование",'С закупкой'!$A$8:$Z$8,0))&lt;&gt;"",INDEX('С закупкой'!$A:$Z,ROW()-ROW($A$8)+ROW('С закупкой'!$A$8),MATCH("Наименование",'С закупкой'!$A$8:$Z$8,0)),IF(ISTEXT(INDEX('С закупкой'!$A:$Z,ROW()-ROW($A$8)+ROW('С закупкой'!$A$8),MATCH("№",'С закупкой'!$A$8:$Z$8,0))),INDEX('С закупкой'!$A:$Z,ROW()-ROW($A$8)+ROW('С закупкой'!$A$8),MATCH("№",'С закупкой'!$A$8:$Z$8,0)),""))</f>
        <v/>
      </c>
      <c r="D243" s="49">
        <f>IF(INDEX('С закупкой'!$A:$Z,ROW()-ROW($A$8)+ROW('С закупкой'!$A$8),MATCH("Бренд",'С закупкой'!$A$8:$Z$8,0))="","",INDEX('С закупкой'!$A:$Z,ROW()-ROW($A$8)+ROW('С закупкой'!$A$8),MATCH("Бренд",'С закупкой'!$A$8:$Z$8,0)))</f>
        <v/>
      </c>
      <c r="E243" s="50">
        <f>IF(INDEX('С закупкой'!$A:$Z,ROW()-ROW($A$8)+ROW('С закупкой'!$A$8),MATCH("Артикул",'С закупкой'!$A$8:$Z$8,0))="","",INDEX('С закупкой'!$A:$Z,ROW()-ROW($A$8)+ROW('С закупкой'!$A$8),MATCH("Артикул",'С закупкой'!$A$8:$Z$8,0)))</f>
        <v/>
      </c>
      <c r="F243" s="49">
        <f>IF(INDEX('С закупкой'!$A:$Z,ROW()-ROW($A$8)+ROW('С закупкой'!$A$8),MATCH("Комната",'С закупкой'!$A$8:$Z$8,0))="","",INDEX('С закупкой'!$A:$Z,ROW()-ROW($A$8)+ROW('С закупкой'!$A$8),MATCH("Комната",'С закупкой'!$A$8:$Z$8,0)))</f>
        <v/>
      </c>
      <c r="G243" s="51">
        <f>IF(INDEX('С закупкой'!$A:$Z,ROW()-ROW($A$8)+ROW('С закупкой'!$A$8),MATCH("Кол-во",'С закупкой'!$A$8:$Z$8,0))="","",INDEX('С закупкой'!$A:$Z,ROW()-ROW($A$8)+ROW('С закупкой'!$A$8),MATCH("Кол-во",'С закупкой'!$A$8:$Z$8,0)))</f>
        <v/>
      </c>
      <c r="H243" s="52">
        <f>IF(INDEX('С закупкой'!$A:$Z,ROW()-ROW($A$8)+ROW('С закупкой'!$A$8),MATCH("Ед.",'С закупкой'!$A$8:$Z$8,0))="","",INDEX('С закупкой'!$A:$Z,ROW()-ROW($A$8)+ROW('С закупкой'!$A$8),MATCH("Ед.",'С закупкой'!$A$8:$Z$8,0)))</f>
        <v/>
      </c>
      <c r="I243" s="53">
        <f>IF(INDEX('С закупкой'!$A:$Z,ROW()-ROW($A$8)+ROW('С закупкой'!$A$8),MATCH("Клиенту за ед.",'С закупкой'!$A$8:$Z$8,0))="","",INDEX('С закупкой'!$A:$Z,ROW()-ROW($A$8)+ROW('С закупкой'!$A$8),MATCH("Клиенту за ед.",'С закупкой'!$A$8:$Z$8,0)))</f>
        <v/>
      </c>
      <c r="J243" s="54">
        <f>IF(LEFT($C243,6)="Итого:",SUM(J$8:J242)-2*SUMIF($C$8:$C242,"Итого:*",J$8:J242),IF($C243="ИТОГО ПО ПРОЕКТУ",SUM(J$8:J242)-SUMIF($C$8:$C242,"Итого:*",J$8:J242),IF(INDEX('С закупкой'!$A:$Z,ROW()-ROW($A$8)+ROW('С закупкой'!$A$8),MATCH("Сумма клиенту",'С закупкой'!$A$8:$Z$8,0))="","",INDEX('С закупкой'!$A:$Z,ROW()-ROW($A$8)+ROW('С закупкой'!$A$8),MATCH("Сумма клиенту",'С закупкой'!$A$8:$Z$8,0)))))</f>
        <v/>
      </c>
      <c r="K243" s="50">
        <f>IF(INDEX('С закупкой'!$A:$Z,ROW()-ROW($A$8)+ROW('С закупкой'!$A$8),MATCH("Поставка",'С закупкой'!$A$8:$Z$8,0))="","",INDEX('С закупкой'!$A:$Z,ROW()-ROW($A$8)+ROW('С закупкой'!$A$8),MATCH("Поставка",'С закупкой'!$A$8:$Z$8,0)))</f>
        <v/>
      </c>
      <c r="L243" s="50">
        <f>IF(INDEX('С закупкой'!$A:$Z,ROW()-ROW($A$8)+ROW('С закупкой'!$A$8),MATCH("Примечание",'С закупкой'!$A$8:$Z$8,0))="","",INDEX('С закупкой'!$A:$Z,ROW()-ROW($A$8)+ROW('С закупкой'!$A$8),MATCH("Примечание",'С закупкой'!$A$8:$Z$8,0)))</f>
        <v/>
      </c>
    </row>
    <row r="244" ht="36" customHeight="1">
      <c r="A244" s="47">
        <f>IF(ISNA(MATCH("№",'С закупкой'!$A$8:$Z$8,0)),"!",IF(ISNUMBER(INDEX('С закупкой'!$A:$Z,ROW()-ROW($A$8)+ROW('С закупкой'!$A$8),MATCH("№",'С закупкой'!$A$8:$Z$8,0))),INDEX('С закупкой'!$A:$Z,ROW()-ROW($A$8)+ROW('С закупкой'!$A$8),MATCH("№",'С закупкой'!$A$8:$Z$8,0)),""))</f>
        <v/>
      </c>
      <c r="B244" s="48">
        <f>IF(ISBLANK(INDEX('С закупкой'!$A:$Z,ROW()-ROW($A$8)+ROW('С закупкой'!$A$8),MATCH("Фото",'С закупкой'!$A$8:$Z$8,0))),"",INDEX('С закупкой'!$A:$Z,ROW()-ROW($A$8)+ROW('С закупкой'!$A$8),MATCH("Фото",'С закупкой'!$A$8:$Z$8,0)))</f>
        <v/>
      </c>
      <c r="C244" s="49">
        <f>IF(INDEX('С закупкой'!$A:$Z,ROW()-ROW($A$8)+ROW('С закупкой'!$A$8),MATCH("Наименование",'С закупкой'!$A$8:$Z$8,0))&lt;&gt;"",INDEX('С закупкой'!$A:$Z,ROW()-ROW($A$8)+ROW('С закупкой'!$A$8),MATCH("Наименование",'С закупкой'!$A$8:$Z$8,0)),IF(ISTEXT(INDEX('С закупкой'!$A:$Z,ROW()-ROW($A$8)+ROW('С закупкой'!$A$8),MATCH("№",'С закупкой'!$A$8:$Z$8,0))),INDEX('С закупкой'!$A:$Z,ROW()-ROW($A$8)+ROW('С закупкой'!$A$8),MATCH("№",'С закупкой'!$A$8:$Z$8,0)),""))</f>
        <v/>
      </c>
      <c r="D244" s="49">
        <f>IF(INDEX('С закупкой'!$A:$Z,ROW()-ROW($A$8)+ROW('С закупкой'!$A$8),MATCH("Бренд",'С закупкой'!$A$8:$Z$8,0))="","",INDEX('С закупкой'!$A:$Z,ROW()-ROW($A$8)+ROW('С закупкой'!$A$8),MATCH("Бренд",'С закупкой'!$A$8:$Z$8,0)))</f>
        <v/>
      </c>
      <c r="E244" s="50">
        <f>IF(INDEX('С закупкой'!$A:$Z,ROW()-ROW($A$8)+ROW('С закупкой'!$A$8),MATCH("Артикул",'С закупкой'!$A$8:$Z$8,0))="","",INDEX('С закупкой'!$A:$Z,ROW()-ROW($A$8)+ROW('С закупкой'!$A$8),MATCH("Артикул",'С закупкой'!$A$8:$Z$8,0)))</f>
        <v/>
      </c>
      <c r="F244" s="49">
        <f>IF(INDEX('С закупкой'!$A:$Z,ROW()-ROW($A$8)+ROW('С закупкой'!$A$8),MATCH("Комната",'С закупкой'!$A$8:$Z$8,0))="","",INDEX('С закупкой'!$A:$Z,ROW()-ROW($A$8)+ROW('С закупкой'!$A$8),MATCH("Комната",'С закупкой'!$A$8:$Z$8,0)))</f>
        <v/>
      </c>
      <c r="G244" s="51">
        <f>IF(INDEX('С закупкой'!$A:$Z,ROW()-ROW($A$8)+ROW('С закупкой'!$A$8),MATCH("Кол-во",'С закупкой'!$A$8:$Z$8,0))="","",INDEX('С закупкой'!$A:$Z,ROW()-ROW($A$8)+ROW('С закупкой'!$A$8),MATCH("Кол-во",'С закупкой'!$A$8:$Z$8,0)))</f>
        <v/>
      </c>
      <c r="H244" s="52">
        <f>IF(INDEX('С закупкой'!$A:$Z,ROW()-ROW($A$8)+ROW('С закупкой'!$A$8),MATCH("Ед.",'С закупкой'!$A$8:$Z$8,0))="","",INDEX('С закупкой'!$A:$Z,ROW()-ROW($A$8)+ROW('С закупкой'!$A$8),MATCH("Ед.",'С закупкой'!$A$8:$Z$8,0)))</f>
        <v/>
      </c>
      <c r="I244" s="53">
        <f>IF(INDEX('С закупкой'!$A:$Z,ROW()-ROW($A$8)+ROW('С закупкой'!$A$8),MATCH("Клиенту за ед.",'С закупкой'!$A$8:$Z$8,0))="","",INDEX('С закупкой'!$A:$Z,ROW()-ROW($A$8)+ROW('С закупкой'!$A$8),MATCH("Клиенту за ед.",'С закупкой'!$A$8:$Z$8,0)))</f>
        <v/>
      </c>
      <c r="J244" s="54">
        <f>IF(LEFT($C244,6)="Итого:",SUM(J$8:J243)-2*SUMIF($C$8:$C243,"Итого:*",J$8:J243),IF($C244="ИТОГО ПО ПРОЕКТУ",SUM(J$8:J243)-SUMIF($C$8:$C243,"Итого:*",J$8:J243),IF(INDEX('С закупкой'!$A:$Z,ROW()-ROW($A$8)+ROW('С закупкой'!$A$8),MATCH("Сумма клиенту",'С закупкой'!$A$8:$Z$8,0))="","",INDEX('С закупкой'!$A:$Z,ROW()-ROW($A$8)+ROW('С закупкой'!$A$8),MATCH("Сумма клиенту",'С закупкой'!$A$8:$Z$8,0)))))</f>
        <v/>
      </c>
      <c r="K244" s="50">
        <f>IF(INDEX('С закупкой'!$A:$Z,ROW()-ROW($A$8)+ROW('С закупкой'!$A$8),MATCH("Поставка",'С закупкой'!$A$8:$Z$8,0))="","",INDEX('С закупкой'!$A:$Z,ROW()-ROW($A$8)+ROW('С закупкой'!$A$8),MATCH("Поставка",'С закупкой'!$A$8:$Z$8,0)))</f>
        <v/>
      </c>
      <c r="L244" s="50">
        <f>IF(INDEX('С закупкой'!$A:$Z,ROW()-ROW($A$8)+ROW('С закупкой'!$A$8),MATCH("Примечание",'С закупкой'!$A$8:$Z$8,0))="","",INDEX('С закупкой'!$A:$Z,ROW()-ROW($A$8)+ROW('С закупкой'!$A$8),MATCH("Примечание",'С закупкой'!$A$8:$Z$8,0)))</f>
        <v/>
      </c>
    </row>
    <row r="245" ht="36" customHeight="1">
      <c r="A245" s="47">
        <f>IF(ISNA(MATCH("№",'С закупкой'!$A$8:$Z$8,0)),"!",IF(ISNUMBER(INDEX('С закупкой'!$A:$Z,ROW()-ROW($A$8)+ROW('С закупкой'!$A$8),MATCH("№",'С закупкой'!$A$8:$Z$8,0))),INDEX('С закупкой'!$A:$Z,ROW()-ROW($A$8)+ROW('С закупкой'!$A$8),MATCH("№",'С закупкой'!$A$8:$Z$8,0)),""))</f>
        <v/>
      </c>
      <c r="B245" s="48">
        <f>IF(ISBLANK(INDEX('С закупкой'!$A:$Z,ROW()-ROW($A$8)+ROW('С закупкой'!$A$8),MATCH("Фото",'С закупкой'!$A$8:$Z$8,0))),"",INDEX('С закупкой'!$A:$Z,ROW()-ROW($A$8)+ROW('С закупкой'!$A$8),MATCH("Фото",'С закупкой'!$A$8:$Z$8,0)))</f>
        <v/>
      </c>
      <c r="C245" s="49">
        <f>IF(INDEX('С закупкой'!$A:$Z,ROW()-ROW($A$8)+ROW('С закупкой'!$A$8),MATCH("Наименование",'С закупкой'!$A$8:$Z$8,0))&lt;&gt;"",INDEX('С закупкой'!$A:$Z,ROW()-ROW($A$8)+ROW('С закупкой'!$A$8),MATCH("Наименование",'С закупкой'!$A$8:$Z$8,0)),IF(ISTEXT(INDEX('С закупкой'!$A:$Z,ROW()-ROW($A$8)+ROW('С закупкой'!$A$8),MATCH("№",'С закупкой'!$A$8:$Z$8,0))),INDEX('С закупкой'!$A:$Z,ROW()-ROW($A$8)+ROW('С закупкой'!$A$8),MATCH("№",'С закупкой'!$A$8:$Z$8,0)),""))</f>
        <v/>
      </c>
      <c r="D245" s="49">
        <f>IF(INDEX('С закупкой'!$A:$Z,ROW()-ROW($A$8)+ROW('С закупкой'!$A$8),MATCH("Бренд",'С закупкой'!$A$8:$Z$8,0))="","",INDEX('С закупкой'!$A:$Z,ROW()-ROW($A$8)+ROW('С закупкой'!$A$8),MATCH("Бренд",'С закупкой'!$A$8:$Z$8,0)))</f>
        <v/>
      </c>
      <c r="E245" s="50">
        <f>IF(INDEX('С закупкой'!$A:$Z,ROW()-ROW($A$8)+ROW('С закупкой'!$A$8),MATCH("Артикул",'С закупкой'!$A$8:$Z$8,0))="","",INDEX('С закупкой'!$A:$Z,ROW()-ROW($A$8)+ROW('С закупкой'!$A$8),MATCH("Артикул",'С закупкой'!$A$8:$Z$8,0)))</f>
        <v/>
      </c>
      <c r="F245" s="49">
        <f>IF(INDEX('С закупкой'!$A:$Z,ROW()-ROW($A$8)+ROW('С закупкой'!$A$8),MATCH("Комната",'С закупкой'!$A$8:$Z$8,0))="","",INDEX('С закупкой'!$A:$Z,ROW()-ROW($A$8)+ROW('С закупкой'!$A$8),MATCH("Комната",'С закупкой'!$A$8:$Z$8,0)))</f>
        <v/>
      </c>
      <c r="G245" s="51">
        <f>IF(INDEX('С закупкой'!$A:$Z,ROW()-ROW($A$8)+ROW('С закупкой'!$A$8),MATCH("Кол-во",'С закупкой'!$A$8:$Z$8,0))="","",INDEX('С закупкой'!$A:$Z,ROW()-ROW($A$8)+ROW('С закупкой'!$A$8),MATCH("Кол-во",'С закупкой'!$A$8:$Z$8,0)))</f>
        <v/>
      </c>
      <c r="H245" s="52">
        <f>IF(INDEX('С закупкой'!$A:$Z,ROW()-ROW($A$8)+ROW('С закупкой'!$A$8),MATCH("Ед.",'С закупкой'!$A$8:$Z$8,0))="","",INDEX('С закупкой'!$A:$Z,ROW()-ROW($A$8)+ROW('С закупкой'!$A$8),MATCH("Ед.",'С закупкой'!$A$8:$Z$8,0)))</f>
        <v/>
      </c>
      <c r="I245" s="53">
        <f>IF(INDEX('С закупкой'!$A:$Z,ROW()-ROW($A$8)+ROW('С закупкой'!$A$8),MATCH("Клиенту за ед.",'С закупкой'!$A$8:$Z$8,0))="","",INDEX('С закупкой'!$A:$Z,ROW()-ROW($A$8)+ROW('С закупкой'!$A$8),MATCH("Клиенту за ед.",'С закупкой'!$A$8:$Z$8,0)))</f>
        <v/>
      </c>
      <c r="J245" s="54">
        <f>IF(LEFT($C245,6)="Итого:",SUM(J$8:J244)-2*SUMIF($C$8:$C244,"Итого:*",J$8:J244),IF($C245="ИТОГО ПО ПРОЕКТУ",SUM(J$8:J244)-SUMIF($C$8:$C244,"Итого:*",J$8:J244),IF(INDEX('С закупкой'!$A:$Z,ROW()-ROW($A$8)+ROW('С закупкой'!$A$8),MATCH("Сумма клиенту",'С закупкой'!$A$8:$Z$8,0))="","",INDEX('С закупкой'!$A:$Z,ROW()-ROW($A$8)+ROW('С закупкой'!$A$8),MATCH("Сумма клиенту",'С закупкой'!$A$8:$Z$8,0)))))</f>
        <v/>
      </c>
      <c r="K245" s="50">
        <f>IF(INDEX('С закупкой'!$A:$Z,ROW()-ROW($A$8)+ROW('С закупкой'!$A$8),MATCH("Поставка",'С закупкой'!$A$8:$Z$8,0))="","",INDEX('С закупкой'!$A:$Z,ROW()-ROW($A$8)+ROW('С закупкой'!$A$8),MATCH("Поставка",'С закупкой'!$A$8:$Z$8,0)))</f>
        <v/>
      </c>
      <c r="L245" s="50">
        <f>IF(INDEX('С закупкой'!$A:$Z,ROW()-ROW($A$8)+ROW('С закупкой'!$A$8),MATCH("Примечание",'С закупкой'!$A$8:$Z$8,0))="","",INDEX('С закупкой'!$A:$Z,ROW()-ROW($A$8)+ROW('С закупкой'!$A$8),MATCH("Примечание",'С закупкой'!$A$8:$Z$8,0)))</f>
        <v/>
      </c>
    </row>
    <row r="246" ht="36" customHeight="1">
      <c r="A246" s="47">
        <f>IF(ISNA(MATCH("№",'С закупкой'!$A$8:$Z$8,0)),"!",IF(ISNUMBER(INDEX('С закупкой'!$A:$Z,ROW()-ROW($A$8)+ROW('С закупкой'!$A$8),MATCH("№",'С закупкой'!$A$8:$Z$8,0))),INDEX('С закупкой'!$A:$Z,ROW()-ROW($A$8)+ROW('С закупкой'!$A$8),MATCH("№",'С закупкой'!$A$8:$Z$8,0)),""))</f>
        <v/>
      </c>
      <c r="B246" s="48">
        <f>IF(ISBLANK(INDEX('С закупкой'!$A:$Z,ROW()-ROW($A$8)+ROW('С закупкой'!$A$8),MATCH("Фото",'С закупкой'!$A$8:$Z$8,0))),"",INDEX('С закупкой'!$A:$Z,ROW()-ROW($A$8)+ROW('С закупкой'!$A$8),MATCH("Фото",'С закупкой'!$A$8:$Z$8,0)))</f>
        <v/>
      </c>
      <c r="C246" s="49">
        <f>IF(INDEX('С закупкой'!$A:$Z,ROW()-ROW($A$8)+ROW('С закупкой'!$A$8),MATCH("Наименование",'С закупкой'!$A$8:$Z$8,0))&lt;&gt;"",INDEX('С закупкой'!$A:$Z,ROW()-ROW($A$8)+ROW('С закупкой'!$A$8),MATCH("Наименование",'С закупкой'!$A$8:$Z$8,0)),IF(ISTEXT(INDEX('С закупкой'!$A:$Z,ROW()-ROW($A$8)+ROW('С закупкой'!$A$8),MATCH("№",'С закупкой'!$A$8:$Z$8,0))),INDEX('С закупкой'!$A:$Z,ROW()-ROW($A$8)+ROW('С закупкой'!$A$8),MATCH("№",'С закупкой'!$A$8:$Z$8,0)),""))</f>
        <v/>
      </c>
      <c r="D246" s="49">
        <f>IF(INDEX('С закупкой'!$A:$Z,ROW()-ROW($A$8)+ROW('С закупкой'!$A$8),MATCH("Бренд",'С закупкой'!$A$8:$Z$8,0))="","",INDEX('С закупкой'!$A:$Z,ROW()-ROW($A$8)+ROW('С закупкой'!$A$8),MATCH("Бренд",'С закупкой'!$A$8:$Z$8,0)))</f>
        <v/>
      </c>
      <c r="E246" s="50">
        <f>IF(INDEX('С закупкой'!$A:$Z,ROW()-ROW($A$8)+ROW('С закупкой'!$A$8),MATCH("Артикул",'С закупкой'!$A$8:$Z$8,0))="","",INDEX('С закупкой'!$A:$Z,ROW()-ROW($A$8)+ROW('С закупкой'!$A$8),MATCH("Артикул",'С закупкой'!$A$8:$Z$8,0)))</f>
        <v/>
      </c>
      <c r="F246" s="49">
        <f>IF(INDEX('С закупкой'!$A:$Z,ROW()-ROW($A$8)+ROW('С закупкой'!$A$8),MATCH("Комната",'С закупкой'!$A$8:$Z$8,0))="","",INDEX('С закупкой'!$A:$Z,ROW()-ROW($A$8)+ROW('С закупкой'!$A$8),MATCH("Комната",'С закупкой'!$A$8:$Z$8,0)))</f>
        <v/>
      </c>
      <c r="G246" s="51">
        <f>IF(INDEX('С закупкой'!$A:$Z,ROW()-ROW($A$8)+ROW('С закупкой'!$A$8),MATCH("Кол-во",'С закупкой'!$A$8:$Z$8,0))="","",INDEX('С закупкой'!$A:$Z,ROW()-ROW($A$8)+ROW('С закупкой'!$A$8),MATCH("Кол-во",'С закупкой'!$A$8:$Z$8,0)))</f>
        <v/>
      </c>
      <c r="H246" s="52">
        <f>IF(INDEX('С закупкой'!$A:$Z,ROW()-ROW($A$8)+ROW('С закупкой'!$A$8),MATCH("Ед.",'С закупкой'!$A$8:$Z$8,0))="","",INDEX('С закупкой'!$A:$Z,ROW()-ROW($A$8)+ROW('С закупкой'!$A$8),MATCH("Ед.",'С закупкой'!$A$8:$Z$8,0)))</f>
        <v/>
      </c>
      <c r="I246" s="53">
        <f>IF(INDEX('С закупкой'!$A:$Z,ROW()-ROW($A$8)+ROW('С закупкой'!$A$8),MATCH("Клиенту за ед.",'С закупкой'!$A$8:$Z$8,0))="","",INDEX('С закупкой'!$A:$Z,ROW()-ROW($A$8)+ROW('С закупкой'!$A$8),MATCH("Клиенту за ед.",'С закупкой'!$A$8:$Z$8,0)))</f>
        <v/>
      </c>
      <c r="J246" s="54">
        <f>IF(LEFT($C246,6)="Итого:",SUM(J$8:J245)-2*SUMIF($C$8:$C245,"Итого:*",J$8:J245),IF($C246="ИТОГО ПО ПРОЕКТУ",SUM(J$8:J245)-SUMIF($C$8:$C245,"Итого:*",J$8:J245),IF(INDEX('С закупкой'!$A:$Z,ROW()-ROW($A$8)+ROW('С закупкой'!$A$8),MATCH("Сумма клиенту",'С закупкой'!$A$8:$Z$8,0))="","",INDEX('С закупкой'!$A:$Z,ROW()-ROW($A$8)+ROW('С закупкой'!$A$8),MATCH("Сумма клиенту",'С закупкой'!$A$8:$Z$8,0)))))</f>
        <v/>
      </c>
      <c r="K246" s="50">
        <f>IF(INDEX('С закупкой'!$A:$Z,ROW()-ROW($A$8)+ROW('С закупкой'!$A$8),MATCH("Поставка",'С закупкой'!$A$8:$Z$8,0))="","",INDEX('С закупкой'!$A:$Z,ROW()-ROW($A$8)+ROW('С закупкой'!$A$8),MATCH("Поставка",'С закупкой'!$A$8:$Z$8,0)))</f>
        <v/>
      </c>
      <c r="L246" s="50">
        <f>IF(INDEX('С закупкой'!$A:$Z,ROW()-ROW($A$8)+ROW('С закупкой'!$A$8),MATCH("Примечание",'С закупкой'!$A$8:$Z$8,0))="","",INDEX('С закупкой'!$A:$Z,ROW()-ROW($A$8)+ROW('С закупкой'!$A$8),MATCH("Примечание",'С закупкой'!$A$8:$Z$8,0)))</f>
        <v/>
      </c>
    </row>
    <row r="247" ht="36" customHeight="1">
      <c r="A247" s="47">
        <f>IF(ISNA(MATCH("№",'С закупкой'!$A$8:$Z$8,0)),"!",IF(ISNUMBER(INDEX('С закупкой'!$A:$Z,ROW()-ROW($A$8)+ROW('С закупкой'!$A$8),MATCH("№",'С закупкой'!$A$8:$Z$8,0))),INDEX('С закупкой'!$A:$Z,ROW()-ROW($A$8)+ROW('С закупкой'!$A$8),MATCH("№",'С закупкой'!$A$8:$Z$8,0)),""))</f>
        <v/>
      </c>
      <c r="B247" s="48">
        <f>IF(ISBLANK(INDEX('С закупкой'!$A:$Z,ROW()-ROW($A$8)+ROW('С закупкой'!$A$8),MATCH("Фото",'С закупкой'!$A$8:$Z$8,0))),"",INDEX('С закупкой'!$A:$Z,ROW()-ROW($A$8)+ROW('С закупкой'!$A$8),MATCH("Фото",'С закупкой'!$A$8:$Z$8,0)))</f>
        <v/>
      </c>
      <c r="C247" s="49">
        <f>IF(INDEX('С закупкой'!$A:$Z,ROW()-ROW($A$8)+ROW('С закупкой'!$A$8),MATCH("Наименование",'С закупкой'!$A$8:$Z$8,0))&lt;&gt;"",INDEX('С закупкой'!$A:$Z,ROW()-ROW($A$8)+ROW('С закупкой'!$A$8),MATCH("Наименование",'С закупкой'!$A$8:$Z$8,0)),IF(ISTEXT(INDEX('С закупкой'!$A:$Z,ROW()-ROW($A$8)+ROW('С закупкой'!$A$8),MATCH("№",'С закупкой'!$A$8:$Z$8,0))),INDEX('С закупкой'!$A:$Z,ROW()-ROW($A$8)+ROW('С закупкой'!$A$8),MATCH("№",'С закупкой'!$A$8:$Z$8,0)),""))</f>
        <v/>
      </c>
      <c r="D247" s="49">
        <f>IF(INDEX('С закупкой'!$A:$Z,ROW()-ROW($A$8)+ROW('С закупкой'!$A$8),MATCH("Бренд",'С закупкой'!$A$8:$Z$8,0))="","",INDEX('С закупкой'!$A:$Z,ROW()-ROW($A$8)+ROW('С закупкой'!$A$8),MATCH("Бренд",'С закупкой'!$A$8:$Z$8,0)))</f>
        <v/>
      </c>
      <c r="E247" s="50">
        <f>IF(INDEX('С закупкой'!$A:$Z,ROW()-ROW($A$8)+ROW('С закупкой'!$A$8),MATCH("Артикул",'С закупкой'!$A$8:$Z$8,0))="","",INDEX('С закупкой'!$A:$Z,ROW()-ROW($A$8)+ROW('С закупкой'!$A$8),MATCH("Артикул",'С закупкой'!$A$8:$Z$8,0)))</f>
        <v/>
      </c>
      <c r="F247" s="49">
        <f>IF(INDEX('С закупкой'!$A:$Z,ROW()-ROW($A$8)+ROW('С закупкой'!$A$8),MATCH("Комната",'С закупкой'!$A$8:$Z$8,0))="","",INDEX('С закупкой'!$A:$Z,ROW()-ROW($A$8)+ROW('С закупкой'!$A$8),MATCH("Комната",'С закупкой'!$A$8:$Z$8,0)))</f>
        <v/>
      </c>
      <c r="G247" s="51">
        <f>IF(INDEX('С закупкой'!$A:$Z,ROW()-ROW($A$8)+ROW('С закупкой'!$A$8),MATCH("Кол-во",'С закупкой'!$A$8:$Z$8,0))="","",INDEX('С закупкой'!$A:$Z,ROW()-ROW($A$8)+ROW('С закупкой'!$A$8),MATCH("Кол-во",'С закупкой'!$A$8:$Z$8,0)))</f>
        <v/>
      </c>
      <c r="H247" s="52">
        <f>IF(INDEX('С закупкой'!$A:$Z,ROW()-ROW($A$8)+ROW('С закупкой'!$A$8),MATCH("Ед.",'С закупкой'!$A$8:$Z$8,0))="","",INDEX('С закупкой'!$A:$Z,ROW()-ROW($A$8)+ROW('С закупкой'!$A$8),MATCH("Ед.",'С закупкой'!$A$8:$Z$8,0)))</f>
        <v/>
      </c>
      <c r="I247" s="53">
        <f>IF(INDEX('С закупкой'!$A:$Z,ROW()-ROW($A$8)+ROW('С закупкой'!$A$8),MATCH("Клиенту за ед.",'С закупкой'!$A$8:$Z$8,0))="","",INDEX('С закупкой'!$A:$Z,ROW()-ROW($A$8)+ROW('С закупкой'!$A$8),MATCH("Клиенту за ед.",'С закупкой'!$A$8:$Z$8,0)))</f>
        <v/>
      </c>
      <c r="J247" s="54">
        <f>IF(LEFT($C247,6)="Итого:",SUM(J$8:J246)-2*SUMIF($C$8:$C246,"Итого:*",J$8:J246),IF($C247="ИТОГО ПО ПРОЕКТУ",SUM(J$8:J246)-SUMIF($C$8:$C246,"Итого:*",J$8:J246),IF(INDEX('С закупкой'!$A:$Z,ROW()-ROW($A$8)+ROW('С закупкой'!$A$8),MATCH("Сумма клиенту",'С закупкой'!$A$8:$Z$8,0))="","",INDEX('С закупкой'!$A:$Z,ROW()-ROW($A$8)+ROW('С закупкой'!$A$8),MATCH("Сумма клиенту",'С закупкой'!$A$8:$Z$8,0)))))</f>
        <v/>
      </c>
      <c r="K247" s="50">
        <f>IF(INDEX('С закупкой'!$A:$Z,ROW()-ROW($A$8)+ROW('С закупкой'!$A$8),MATCH("Поставка",'С закупкой'!$A$8:$Z$8,0))="","",INDEX('С закупкой'!$A:$Z,ROW()-ROW($A$8)+ROW('С закупкой'!$A$8),MATCH("Поставка",'С закупкой'!$A$8:$Z$8,0)))</f>
        <v/>
      </c>
      <c r="L247" s="50">
        <f>IF(INDEX('С закупкой'!$A:$Z,ROW()-ROW($A$8)+ROW('С закупкой'!$A$8),MATCH("Примечание",'С закупкой'!$A$8:$Z$8,0))="","",INDEX('С закупкой'!$A:$Z,ROW()-ROW($A$8)+ROW('С закупкой'!$A$8),MATCH("Примечание",'С закупкой'!$A$8:$Z$8,0)))</f>
        <v/>
      </c>
    </row>
    <row r="248" ht="36" customHeight="1">
      <c r="A248" s="47">
        <f>IF(ISNA(MATCH("№",'С закупкой'!$A$8:$Z$8,0)),"!",IF(ISNUMBER(INDEX('С закупкой'!$A:$Z,ROW()-ROW($A$8)+ROW('С закупкой'!$A$8),MATCH("№",'С закупкой'!$A$8:$Z$8,0))),INDEX('С закупкой'!$A:$Z,ROW()-ROW($A$8)+ROW('С закупкой'!$A$8),MATCH("№",'С закупкой'!$A$8:$Z$8,0)),""))</f>
        <v/>
      </c>
      <c r="B248" s="48">
        <f>IF(ISBLANK(INDEX('С закупкой'!$A:$Z,ROW()-ROW($A$8)+ROW('С закупкой'!$A$8),MATCH("Фото",'С закупкой'!$A$8:$Z$8,0))),"",INDEX('С закупкой'!$A:$Z,ROW()-ROW($A$8)+ROW('С закупкой'!$A$8),MATCH("Фото",'С закупкой'!$A$8:$Z$8,0)))</f>
        <v/>
      </c>
      <c r="C248" s="49">
        <f>IF(INDEX('С закупкой'!$A:$Z,ROW()-ROW($A$8)+ROW('С закупкой'!$A$8),MATCH("Наименование",'С закупкой'!$A$8:$Z$8,0))&lt;&gt;"",INDEX('С закупкой'!$A:$Z,ROW()-ROW($A$8)+ROW('С закупкой'!$A$8),MATCH("Наименование",'С закупкой'!$A$8:$Z$8,0)),IF(ISTEXT(INDEX('С закупкой'!$A:$Z,ROW()-ROW($A$8)+ROW('С закупкой'!$A$8),MATCH("№",'С закупкой'!$A$8:$Z$8,0))),INDEX('С закупкой'!$A:$Z,ROW()-ROW($A$8)+ROW('С закупкой'!$A$8),MATCH("№",'С закупкой'!$A$8:$Z$8,0)),""))</f>
        <v/>
      </c>
      <c r="D248" s="49">
        <f>IF(INDEX('С закупкой'!$A:$Z,ROW()-ROW($A$8)+ROW('С закупкой'!$A$8),MATCH("Бренд",'С закупкой'!$A$8:$Z$8,0))="","",INDEX('С закупкой'!$A:$Z,ROW()-ROW($A$8)+ROW('С закупкой'!$A$8),MATCH("Бренд",'С закупкой'!$A$8:$Z$8,0)))</f>
        <v/>
      </c>
      <c r="E248" s="50">
        <f>IF(INDEX('С закупкой'!$A:$Z,ROW()-ROW($A$8)+ROW('С закупкой'!$A$8),MATCH("Артикул",'С закупкой'!$A$8:$Z$8,0))="","",INDEX('С закупкой'!$A:$Z,ROW()-ROW($A$8)+ROW('С закупкой'!$A$8),MATCH("Артикул",'С закупкой'!$A$8:$Z$8,0)))</f>
        <v/>
      </c>
      <c r="F248" s="49">
        <f>IF(INDEX('С закупкой'!$A:$Z,ROW()-ROW($A$8)+ROW('С закупкой'!$A$8),MATCH("Комната",'С закупкой'!$A$8:$Z$8,0))="","",INDEX('С закупкой'!$A:$Z,ROW()-ROW($A$8)+ROW('С закупкой'!$A$8),MATCH("Комната",'С закупкой'!$A$8:$Z$8,0)))</f>
        <v/>
      </c>
      <c r="G248" s="51">
        <f>IF(INDEX('С закупкой'!$A:$Z,ROW()-ROW($A$8)+ROW('С закупкой'!$A$8),MATCH("Кол-во",'С закупкой'!$A$8:$Z$8,0))="","",INDEX('С закупкой'!$A:$Z,ROW()-ROW($A$8)+ROW('С закупкой'!$A$8),MATCH("Кол-во",'С закупкой'!$A$8:$Z$8,0)))</f>
        <v/>
      </c>
      <c r="H248" s="52">
        <f>IF(INDEX('С закупкой'!$A:$Z,ROW()-ROW($A$8)+ROW('С закупкой'!$A$8),MATCH("Ед.",'С закупкой'!$A$8:$Z$8,0))="","",INDEX('С закупкой'!$A:$Z,ROW()-ROW($A$8)+ROW('С закупкой'!$A$8),MATCH("Ед.",'С закупкой'!$A$8:$Z$8,0)))</f>
        <v/>
      </c>
      <c r="I248" s="53">
        <f>IF(INDEX('С закупкой'!$A:$Z,ROW()-ROW($A$8)+ROW('С закупкой'!$A$8),MATCH("Клиенту за ед.",'С закупкой'!$A$8:$Z$8,0))="","",INDEX('С закупкой'!$A:$Z,ROW()-ROW($A$8)+ROW('С закупкой'!$A$8),MATCH("Клиенту за ед.",'С закупкой'!$A$8:$Z$8,0)))</f>
        <v/>
      </c>
      <c r="J248" s="54">
        <f>IF(LEFT($C248,6)="Итого:",SUM(J$8:J247)-2*SUMIF($C$8:$C247,"Итого:*",J$8:J247),IF($C248="ИТОГО ПО ПРОЕКТУ",SUM(J$8:J247)-SUMIF($C$8:$C247,"Итого:*",J$8:J247),IF(INDEX('С закупкой'!$A:$Z,ROW()-ROW($A$8)+ROW('С закупкой'!$A$8),MATCH("Сумма клиенту",'С закупкой'!$A$8:$Z$8,0))="","",INDEX('С закупкой'!$A:$Z,ROW()-ROW($A$8)+ROW('С закупкой'!$A$8),MATCH("Сумма клиенту",'С закупкой'!$A$8:$Z$8,0)))))</f>
        <v/>
      </c>
      <c r="K248" s="50">
        <f>IF(INDEX('С закупкой'!$A:$Z,ROW()-ROW($A$8)+ROW('С закупкой'!$A$8),MATCH("Поставка",'С закупкой'!$A$8:$Z$8,0))="","",INDEX('С закупкой'!$A:$Z,ROW()-ROW($A$8)+ROW('С закупкой'!$A$8),MATCH("Поставка",'С закупкой'!$A$8:$Z$8,0)))</f>
        <v/>
      </c>
      <c r="L248" s="50">
        <f>IF(INDEX('С закупкой'!$A:$Z,ROW()-ROW($A$8)+ROW('С закупкой'!$A$8),MATCH("Примечание",'С закупкой'!$A$8:$Z$8,0))="","",INDEX('С закупкой'!$A:$Z,ROW()-ROW($A$8)+ROW('С закупкой'!$A$8),MATCH("Примечание",'С закупкой'!$A$8:$Z$8,0)))</f>
        <v/>
      </c>
    </row>
    <row r="249" ht="36" customHeight="1">
      <c r="A249" s="47">
        <f>IF(ISNA(MATCH("№",'С закупкой'!$A$8:$Z$8,0)),"!",IF(ISNUMBER(INDEX('С закупкой'!$A:$Z,ROW()-ROW($A$8)+ROW('С закупкой'!$A$8),MATCH("№",'С закупкой'!$A$8:$Z$8,0))),INDEX('С закупкой'!$A:$Z,ROW()-ROW($A$8)+ROW('С закупкой'!$A$8),MATCH("№",'С закупкой'!$A$8:$Z$8,0)),""))</f>
        <v/>
      </c>
      <c r="B249" s="48">
        <f>IF(ISBLANK(INDEX('С закупкой'!$A:$Z,ROW()-ROW($A$8)+ROW('С закупкой'!$A$8),MATCH("Фото",'С закупкой'!$A$8:$Z$8,0))),"",INDEX('С закупкой'!$A:$Z,ROW()-ROW($A$8)+ROW('С закупкой'!$A$8),MATCH("Фото",'С закупкой'!$A$8:$Z$8,0)))</f>
        <v/>
      </c>
      <c r="C249" s="49">
        <f>IF(INDEX('С закупкой'!$A:$Z,ROW()-ROW($A$8)+ROW('С закупкой'!$A$8),MATCH("Наименование",'С закупкой'!$A$8:$Z$8,0))&lt;&gt;"",INDEX('С закупкой'!$A:$Z,ROW()-ROW($A$8)+ROW('С закупкой'!$A$8),MATCH("Наименование",'С закупкой'!$A$8:$Z$8,0)),IF(ISTEXT(INDEX('С закупкой'!$A:$Z,ROW()-ROW($A$8)+ROW('С закупкой'!$A$8),MATCH("№",'С закупкой'!$A$8:$Z$8,0))),INDEX('С закупкой'!$A:$Z,ROW()-ROW($A$8)+ROW('С закупкой'!$A$8),MATCH("№",'С закупкой'!$A$8:$Z$8,0)),""))</f>
        <v/>
      </c>
      <c r="D249" s="49">
        <f>IF(INDEX('С закупкой'!$A:$Z,ROW()-ROW($A$8)+ROW('С закупкой'!$A$8),MATCH("Бренд",'С закупкой'!$A$8:$Z$8,0))="","",INDEX('С закупкой'!$A:$Z,ROW()-ROW($A$8)+ROW('С закупкой'!$A$8),MATCH("Бренд",'С закупкой'!$A$8:$Z$8,0)))</f>
        <v/>
      </c>
      <c r="E249" s="50">
        <f>IF(INDEX('С закупкой'!$A:$Z,ROW()-ROW($A$8)+ROW('С закупкой'!$A$8),MATCH("Артикул",'С закупкой'!$A$8:$Z$8,0))="","",INDEX('С закупкой'!$A:$Z,ROW()-ROW($A$8)+ROW('С закупкой'!$A$8),MATCH("Артикул",'С закупкой'!$A$8:$Z$8,0)))</f>
        <v/>
      </c>
      <c r="F249" s="49">
        <f>IF(INDEX('С закупкой'!$A:$Z,ROW()-ROW($A$8)+ROW('С закупкой'!$A$8),MATCH("Комната",'С закупкой'!$A$8:$Z$8,0))="","",INDEX('С закупкой'!$A:$Z,ROW()-ROW($A$8)+ROW('С закупкой'!$A$8),MATCH("Комната",'С закупкой'!$A$8:$Z$8,0)))</f>
        <v/>
      </c>
      <c r="G249" s="51">
        <f>IF(INDEX('С закупкой'!$A:$Z,ROW()-ROW($A$8)+ROW('С закупкой'!$A$8),MATCH("Кол-во",'С закупкой'!$A$8:$Z$8,0))="","",INDEX('С закупкой'!$A:$Z,ROW()-ROW($A$8)+ROW('С закупкой'!$A$8),MATCH("Кол-во",'С закупкой'!$A$8:$Z$8,0)))</f>
        <v/>
      </c>
      <c r="H249" s="52">
        <f>IF(INDEX('С закупкой'!$A:$Z,ROW()-ROW($A$8)+ROW('С закупкой'!$A$8),MATCH("Ед.",'С закупкой'!$A$8:$Z$8,0))="","",INDEX('С закупкой'!$A:$Z,ROW()-ROW($A$8)+ROW('С закупкой'!$A$8),MATCH("Ед.",'С закупкой'!$A$8:$Z$8,0)))</f>
        <v/>
      </c>
      <c r="I249" s="53">
        <f>IF(INDEX('С закупкой'!$A:$Z,ROW()-ROW($A$8)+ROW('С закупкой'!$A$8),MATCH("Клиенту за ед.",'С закупкой'!$A$8:$Z$8,0))="","",INDEX('С закупкой'!$A:$Z,ROW()-ROW($A$8)+ROW('С закупкой'!$A$8),MATCH("Клиенту за ед.",'С закупкой'!$A$8:$Z$8,0)))</f>
        <v/>
      </c>
      <c r="J249" s="54">
        <f>IF(LEFT($C249,6)="Итого:",SUM(J$8:J248)-2*SUMIF($C$8:$C248,"Итого:*",J$8:J248),IF($C249="ИТОГО ПО ПРОЕКТУ",SUM(J$8:J248)-SUMIF($C$8:$C248,"Итого:*",J$8:J248),IF(INDEX('С закупкой'!$A:$Z,ROW()-ROW($A$8)+ROW('С закупкой'!$A$8),MATCH("Сумма клиенту",'С закупкой'!$A$8:$Z$8,0))="","",INDEX('С закупкой'!$A:$Z,ROW()-ROW($A$8)+ROW('С закупкой'!$A$8),MATCH("Сумма клиенту",'С закупкой'!$A$8:$Z$8,0)))))</f>
        <v/>
      </c>
      <c r="K249" s="50">
        <f>IF(INDEX('С закупкой'!$A:$Z,ROW()-ROW($A$8)+ROW('С закупкой'!$A$8),MATCH("Поставка",'С закупкой'!$A$8:$Z$8,0))="","",INDEX('С закупкой'!$A:$Z,ROW()-ROW($A$8)+ROW('С закупкой'!$A$8),MATCH("Поставка",'С закупкой'!$A$8:$Z$8,0)))</f>
        <v/>
      </c>
      <c r="L249" s="50">
        <f>IF(INDEX('С закупкой'!$A:$Z,ROW()-ROW($A$8)+ROW('С закупкой'!$A$8),MATCH("Примечание",'С закупкой'!$A$8:$Z$8,0))="","",INDEX('С закупкой'!$A:$Z,ROW()-ROW($A$8)+ROW('С закупкой'!$A$8),MATCH("Примечание",'С закупкой'!$A$8:$Z$8,0)))</f>
        <v/>
      </c>
    </row>
    <row r="250" ht="36" customHeight="1">
      <c r="A250" s="47">
        <f>IF(ISNA(MATCH("№",'С закупкой'!$A$8:$Z$8,0)),"!",IF(ISNUMBER(INDEX('С закупкой'!$A:$Z,ROW()-ROW($A$8)+ROW('С закупкой'!$A$8),MATCH("№",'С закупкой'!$A$8:$Z$8,0))),INDEX('С закупкой'!$A:$Z,ROW()-ROW($A$8)+ROW('С закупкой'!$A$8),MATCH("№",'С закупкой'!$A$8:$Z$8,0)),""))</f>
        <v/>
      </c>
      <c r="B250" s="48">
        <f>IF(ISBLANK(INDEX('С закупкой'!$A:$Z,ROW()-ROW($A$8)+ROW('С закупкой'!$A$8),MATCH("Фото",'С закупкой'!$A$8:$Z$8,0))),"",INDEX('С закупкой'!$A:$Z,ROW()-ROW($A$8)+ROW('С закупкой'!$A$8),MATCH("Фото",'С закупкой'!$A$8:$Z$8,0)))</f>
        <v/>
      </c>
      <c r="C250" s="49">
        <f>IF(INDEX('С закупкой'!$A:$Z,ROW()-ROW($A$8)+ROW('С закупкой'!$A$8),MATCH("Наименование",'С закупкой'!$A$8:$Z$8,0))&lt;&gt;"",INDEX('С закупкой'!$A:$Z,ROW()-ROW($A$8)+ROW('С закупкой'!$A$8),MATCH("Наименование",'С закупкой'!$A$8:$Z$8,0)),IF(ISTEXT(INDEX('С закупкой'!$A:$Z,ROW()-ROW($A$8)+ROW('С закупкой'!$A$8),MATCH("№",'С закупкой'!$A$8:$Z$8,0))),INDEX('С закупкой'!$A:$Z,ROW()-ROW($A$8)+ROW('С закупкой'!$A$8),MATCH("№",'С закупкой'!$A$8:$Z$8,0)),""))</f>
        <v/>
      </c>
      <c r="D250" s="49">
        <f>IF(INDEX('С закупкой'!$A:$Z,ROW()-ROW($A$8)+ROW('С закупкой'!$A$8),MATCH("Бренд",'С закупкой'!$A$8:$Z$8,0))="","",INDEX('С закупкой'!$A:$Z,ROW()-ROW($A$8)+ROW('С закупкой'!$A$8),MATCH("Бренд",'С закупкой'!$A$8:$Z$8,0)))</f>
        <v/>
      </c>
      <c r="E250" s="50">
        <f>IF(INDEX('С закупкой'!$A:$Z,ROW()-ROW($A$8)+ROW('С закупкой'!$A$8),MATCH("Артикул",'С закупкой'!$A$8:$Z$8,0))="","",INDEX('С закупкой'!$A:$Z,ROW()-ROW($A$8)+ROW('С закупкой'!$A$8),MATCH("Артикул",'С закупкой'!$A$8:$Z$8,0)))</f>
        <v/>
      </c>
      <c r="F250" s="49">
        <f>IF(INDEX('С закупкой'!$A:$Z,ROW()-ROW($A$8)+ROW('С закупкой'!$A$8),MATCH("Комната",'С закупкой'!$A$8:$Z$8,0))="","",INDEX('С закупкой'!$A:$Z,ROW()-ROW($A$8)+ROW('С закупкой'!$A$8),MATCH("Комната",'С закупкой'!$A$8:$Z$8,0)))</f>
        <v/>
      </c>
      <c r="G250" s="51">
        <f>IF(INDEX('С закупкой'!$A:$Z,ROW()-ROW($A$8)+ROW('С закупкой'!$A$8),MATCH("Кол-во",'С закупкой'!$A$8:$Z$8,0))="","",INDEX('С закупкой'!$A:$Z,ROW()-ROW($A$8)+ROW('С закупкой'!$A$8),MATCH("Кол-во",'С закупкой'!$A$8:$Z$8,0)))</f>
        <v/>
      </c>
      <c r="H250" s="52">
        <f>IF(INDEX('С закупкой'!$A:$Z,ROW()-ROW($A$8)+ROW('С закупкой'!$A$8),MATCH("Ед.",'С закупкой'!$A$8:$Z$8,0))="","",INDEX('С закупкой'!$A:$Z,ROW()-ROW($A$8)+ROW('С закупкой'!$A$8),MATCH("Ед.",'С закупкой'!$A$8:$Z$8,0)))</f>
        <v/>
      </c>
      <c r="I250" s="53">
        <f>IF(INDEX('С закупкой'!$A:$Z,ROW()-ROW($A$8)+ROW('С закупкой'!$A$8),MATCH("Клиенту за ед.",'С закупкой'!$A$8:$Z$8,0))="","",INDEX('С закупкой'!$A:$Z,ROW()-ROW($A$8)+ROW('С закупкой'!$A$8),MATCH("Клиенту за ед.",'С закупкой'!$A$8:$Z$8,0)))</f>
        <v/>
      </c>
      <c r="J250" s="54">
        <f>IF(LEFT($C250,6)="Итого:",SUM(J$8:J249)-2*SUMIF($C$8:$C249,"Итого:*",J$8:J249),IF($C250="ИТОГО ПО ПРОЕКТУ",SUM(J$8:J249)-SUMIF($C$8:$C249,"Итого:*",J$8:J249),IF(INDEX('С закупкой'!$A:$Z,ROW()-ROW($A$8)+ROW('С закупкой'!$A$8),MATCH("Сумма клиенту",'С закупкой'!$A$8:$Z$8,0))="","",INDEX('С закупкой'!$A:$Z,ROW()-ROW($A$8)+ROW('С закупкой'!$A$8),MATCH("Сумма клиенту",'С закупкой'!$A$8:$Z$8,0)))))</f>
        <v/>
      </c>
      <c r="K250" s="50">
        <f>IF(INDEX('С закупкой'!$A:$Z,ROW()-ROW($A$8)+ROW('С закупкой'!$A$8),MATCH("Поставка",'С закупкой'!$A$8:$Z$8,0))="","",INDEX('С закупкой'!$A:$Z,ROW()-ROW($A$8)+ROW('С закупкой'!$A$8),MATCH("Поставка",'С закупкой'!$A$8:$Z$8,0)))</f>
        <v/>
      </c>
      <c r="L250" s="50">
        <f>IF(INDEX('С закупкой'!$A:$Z,ROW()-ROW($A$8)+ROW('С закупкой'!$A$8),MATCH("Примечание",'С закупкой'!$A$8:$Z$8,0))="","",INDEX('С закупкой'!$A:$Z,ROW()-ROW($A$8)+ROW('С закупкой'!$A$8),MATCH("Примечание",'С закупкой'!$A$8:$Z$8,0)))</f>
        <v/>
      </c>
    </row>
    <row r="251" ht="36" customHeight="1">
      <c r="A251" s="47">
        <f>IF(ISNA(MATCH("№",'С закупкой'!$A$8:$Z$8,0)),"!",IF(ISNUMBER(INDEX('С закупкой'!$A:$Z,ROW()-ROW($A$8)+ROW('С закупкой'!$A$8),MATCH("№",'С закупкой'!$A$8:$Z$8,0))),INDEX('С закупкой'!$A:$Z,ROW()-ROW($A$8)+ROW('С закупкой'!$A$8),MATCH("№",'С закупкой'!$A$8:$Z$8,0)),""))</f>
        <v/>
      </c>
      <c r="B251" s="48">
        <f>IF(ISBLANK(INDEX('С закупкой'!$A:$Z,ROW()-ROW($A$8)+ROW('С закупкой'!$A$8),MATCH("Фото",'С закупкой'!$A$8:$Z$8,0))),"",INDEX('С закупкой'!$A:$Z,ROW()-ROW($A$8)+ROW('С закупкой'!$A$8),MATCH("Фото",'С закупкой'!$A$8:$Z$8,0)))</f>
        <v/>
      </c>
      <c r="C251" s="49">
        <f>IF(INDEX('С закупкой'!$A:$Z,ROW()-ROW($A$8)+ROW('С закупкой'!$A$8),MATCH("Наименование",'С закупкой'!$A$8:$Z$8,0))&lt;&gt;"",INDEX('С закупкой'!$A:$Z,ROW()-ROW($A$8)+ROW('С закупкой'!$A$8),MATCH("Наименование",'С закупкой'!$A$8:$Z$8,0)),IF(ISTEXT(INDEX('С закупкой'!$A:$Z,ROW()-ROW($A$8)+ROW('С закупкой'!$A$8),MATCH("№",'С закупкой'!$A$8:$Z$8,0))),INDEX('С закупкой'!$A:$Z,ROW()-ROW($A$8)+ROW('С закупкой'!$A$8),MATCH("№",'С закупкой'!$A$8:$Z$8,0)),""))</f>
        <v/>
      </c>
      <c r="D251" s="49">
        <f>IF(INDEX('С закупкой'!$A:$Z,ROW()-ROW($A$8)+ROW('С закупкой'!$A$8),MATCH("Бренд",'С закупкой'!$A$8:$Z$8,0))="","",INDEX('С закупкой'!$A:$Z,ROW()-ROW($A$8)+ROW('С закупкой'!$A$8),MATCH("Бренд",'С закупкой'!$A$8:$Z$8,0)))</f>
        <v/>
      </c>
      <c r="E251" s="50">
        <f>IF(INDEX('С закупкой'!$A:$Z,ROW()-ROW($A$8)+ROW('С закупкой'!$A$8),MATCH("Артикул",'С закупкой'!$A$8:$Z$8,0))="","",INDEX('С закупкой'!$A:$Z,ROW()-ROW($A$8)+ROW('С закупкой'!$A$8),MATCH("Артикул",'С закупкой'!$A$8:$Z$8,0)))</f>
        <v/>
      </c>
      <c r="F251" s="49">
        <f>IF(INDEX('С закупкой'!$A:$Z,ROW()-ROW($A$8)+ROW('С закупкой'!$A$8),MATCH("Комната",'С закупкой'!$A$8:$Z$8,0))="","",INDEX('С закупкой'!$A:$Z,ROW()-ROW($A$8)+ROW('С закупкой'!$A$8),MATCH("Комната",'С закупкой'!$A$8:$Z$8,0)))</f>
        <v/>
      </c>
      <c r="G251" s="51">
        <f>IF(INDEX('С закупкой'!$A:$Z,ROW()-ROW($A$8)+ROW('С закупкой'!$A$8),MATCH("Кол-во",'С закупкой'!$A$8:$Z$8,0))="","",INDEX('С закупкой'!$A:$Z,ROW()-ROW($A$8)+ROW('С закупкой'!$A$8),MATCH("Кол-во",'С закупкой'!$A$8:$Z$8,0)))</f>
        <v/>
      </c>
      <c r="H251" s="52">
        <f>IF(INDEX('С закупкой'!$A:$Z,ROW()-ROW($A$8)+ROW('С закупкой'!$A$8),MATCH("Ед.",'С закупкой'!$A$8:$Z$8,0))="","",INDEX('С закупкой'!$A:$Z,ROW()-ROW($A$8)+ROW('С закупкой'!$A$8),MATCH("Ед.",'С закупкой'!$A$8:$Z$8,0)))</f>
        <v/>
      </c>
      <c r="I251" s="53">
        <f>IF(INDEX('С закупкой'!$A:$Z,ROW()-ROW($A$8)+ROW('С закупкой'!$A$8),MATCH("Клиенту за ед.",'С закупкой'!$A$8:$Z$8,0))="","",INDEX('С закупкой'!$A:$Z,ROW()-ROW($A$8)+ROW('С закупкой'!$A$8),MATCH("Клиенту за ед.",'С закупкой'!$A$8:$Z$8,0)))</f>
        <v/>
      </c>
      <c r="J251" s="54">
        <f>IF(LEFT($C251,6)="Итого:",SUM(J$8:J250)-2*SUMIF($C$8:$C250,"Итого:*",J$8:J250),IF($C251="ИТОГО ПО ПРОЕКТУ",SUM(J$8:J250)-SUMIF($C$8:$C250,"Итого:*",J$8:J250),IF(INDEX('С закупкой'!$A:$Z,ROW()-ROW($A$8)+ROW('С закупкой'!$A$8),MATCH("Сумма клиенту",'С закупкой'!$A$8:$Z$8,0))="","",INDEX('С закупкой'!$A:$Z,ROW()-ROW($A$8)+ROW('С закупкой'!$A$8),MATCH("Сумма клиенту",'С закупкой'!$A$8:$Z$8,0)))))</f>
        <v/>
      </c>
      <c r="K251" s="50">
        <f>IF(INDEX('С закупкой'!$A:$Z,ROW()-ROW($A$8)+ROW('С закупкой'!$A$8),MATCH("Поставка",'С закупкой'!$A$8:$Z$8,0))="","",INDEX('С закупкой'!$A:$Z,ROW()-ROW($A$8)+ROW('С закупкой'!$A$8),MATCH("Поставка",'С закупкой'!$A$8:$Z$8,0)))</f>
        <v/>
      </c>
      <c r="L251" s="50">
        <f>IF(INDEX('С закупкой'!$A:$Z,ROW()-ROW($A$8)+ROW('С закупкой'!$A$8),MATCH("Примечание",'С закупкой'!$A$8:$Z$8,0))="","",INDEX('С закупкой'!$A:$Z,ROW()-ROW($A$8)+ROW('С закупкой'!$A$8),MATCH("Примечание",'С закупкой'!$A$8:$Z$8,0)))</f>
        <v/>
      </c>
    </row>
    <row r="252" ht="36" customHeight="1">
      <c r="A252" s="47">
        <f>IF(ISNA(MATCH("№",'С закупкой'!$A$8:$Z$8,0)),"!",IF(ISNUMBER(INDEX('С закупкой'!$A:$Z,ROW()-ROW($A$8)+ROW('С закупкой'!$A$8),MATCH("№",'С закупкой'!$A$8:$Z$8,0))),INDEX('С закупкой'!$A:$Z,ROW()-ROW($A$8)+ROW('С закупкой'!$A$8),MATCH("№",'С закупкой'!$A$8:$Z$8,0)),""))</f>
        <v/>
      </c>
      <c r="B252" s="48">
        <f>IF(ISBLANK(INDEX('С закупкой'!$A:$Z,ROW()-ROW($A$8)+ROW('С закупкой'!$A$8),MATCH("Фото",'С закупкой'!$A$8:$Z$8,0))),"",INDEX('С закупкой'!$A:$Z,ROW()-ROW($A$8)+ROW('С закупкой'!$A$8),MATCH("Фото",'С закупкой'!$A$8:$Z$8,0)))</f>
        <v/>
      </c>
      <c r="C252" s="49">
        <f>IF(INDEX('С закупкой'!$A:$Z,ROW()-ROW($A$8)+ROW('С закупкой'!$A$8),MATCH("Наименование",'С закупкой'!$A$8:$Z$8,0))&lt;&gt;"",INDEX('С закупкой'!$A:$Z,ROW()-ROW($A$8)+ROW('С закупкой'!$A$8),MATCH("Наименование",'С закупкой'!$A$8:$Z$8,0)),IF(ISTEXT(INDEX('С закупкой'!$A:$Z,ROW()-ROW($A$8)+ROW('С закупкой'!$A$8),MATCH("№",'С закупкой'!$A$8:$Z$8,0))),INDEX('С закупкой'!$A:$Z,ROW()-ROW($A$8)+ROW('С закупкой'!$A$8),MATCH("№",'С закупкой'!$A$8:$Z$8,0)),""))</f>
        <v/>
      </c>
      <c r="D252" s="49">
        <f>IF(INDEX('С закупкой'!$A:$Z,ROW()-ROW($A$8)+ROW('С закупкой'!$A$8),MATCH("Бренд",'С закупкой'!$A$8:$Z$8,0))="","",INDEX('С закупкой'!$A:$Z,ROW()-ROW($A$8)+ROW('С закупкой'!$A$8),MATCH("Бренд",'С закупкой'!$A$8:$Z$8,0)))</f>
        <v/>
      </c>
      <c r="E252" s="50">
        <f>IF(INDEX('С закупкой'!$A:$Z,ROW()-ROW($A$8)+ROW('С закупкой'!$A$8),MATCH("Артикул",'С закупкой'!$A$8:$Z$8,0))="","",INDEX('С закупкой'!$A:$Z,ROW()-ROW($A$8)+ROW('С закупкой'!$A$8),MATCH("Артикул",'С закупкой'!$A$8:$Z$8,0)))</f>
        <v/>
      </c>
      <c r="F252" s="49">
        <f>IF(INDEX('С закупкой'!$A:$Z,ROW()-ROW($A$8)+ROW('С закупкой'!$A$8),MATCH("Комната",'С закупкой'!$A$8:$Z$8,0))="","",INDEX('С закупкой'!$A:$Z,ROW()-ROW($A$8)+ROW('С закупкой'!$A$8),MATCH("Комната",'С закупкой'!$A$8:$Z$8,0)))</f>
        <v/>
      </c>
      <c r="G252" s="51">
        <f>IF(INDEX('С закупкой'!$A:$Z,ROW()-ROW($A$8)+ROW('С закупкой'!$A$8),MATCH("Кол-во",'С закупкой'!$A$8:$Z$8,0))="","",INDEX('С закупкой'!$A:$Z,ROW()-ROW($A$8)+ROW('С закупкой'!$A$8),MATCH("Кол-во",'С закупкой'!$A$8:$Z$8,0)))</f>
        <v/>
      </c>
      <c r="H252" s="52">
        <f>IF(INDEX('С закупкой'!$A:$Z,ROW()-ROW($A$8)+ROW('С закупкой'!$A$8),MATCH("Ед.",'С закупкой'!$A$8:$Z$8,0))="","",INDEX('С закупкой'!$A:$Z,ROW()-ROW($A$8)+ROW('С закупкой'!$A$8),MATCH("Ед.",'С закупкой'!$A$8:$Z$8,0)))</f>
        <v/>
      </c>
      <c r="I252" s="53">
        <f>IF(INDEX('С закупкой'!$A:$Z,ROW()-ROW($A$8)+ROW('С закупкой'!$A$8),MATCH("Клиенту за ед.",'С закупкой'!$A$8:$Z$8,0))="","",INDEX('С закупкой'!$A:$Z,ROW()-ROW($A$8)+ROW('С закупкой'!$A$8),MATCH("Клиенту за ед.",'С закупкой'!$A$8:$Z$8,0)))</f>
        <v/>
      </c>
      <c r="J252" s="54">
        <f>IF(LEFT($C252,6)="Итого:",SUM(J$8:J251)-2*SUMIF($C$8:$C251,"Итого:*",J$8:J251),IF($C252="ИТОГО ПО ПРОЕКТУ",SUM(J$8:J251)-SUMIF($C$8:$C251,"Итого:*",J$8:J251),IF(INDEX('С закупкой'!$A:$Z,ROW()-ROW($A$8)+ROW('С закупкой'!$A$8),MATCH("Сумма клиенту",'С закупкой'!$A$8:$Z$8,0))="","",INDEX('С закупкой'!$A:$Z,ROW()-ROW($A$8)+ROW('С закупкой'!$A$8),MATCH("Сумма клиенту",'С закупкой'!$A$8:$Z$8,0)))))</f>
        <v/>
      </c>
      <c r="K252" s="50">
        <f>IF(INDEX('С закупкой'!$A:$Z,ROW()-ROW($A$8)+ROW('С закупкой'!$A$8),MATCH("Поставка",'С закупкой'!$A$8:$Z$8,0))="","",INDEX('С закупкой'!$A:$Z,ROW()-ROW($A$8)+ROW('С закупкой'!$A$8),MATCH("Поставка",'С закупкой'!$A$8:$Z$8,0)))</f>
        <v/>
      </c>
      <c r="L252" s="50">
        <f>IF(INDEX('С закупкой'!$A:$Z,ROW()-ROW($A$8)+ROW('С закупкой'!$A$8),MATCH("Примечание",'С закупкой'!$A$8:$Z$8,0))="","",INDEX('С закупкой'!$A:$Z,ROW()-ROW($A$8)+ROW('С закупкой'!$A$8),MATCH("Примечание",'С закупкой'!$A$8:$Z$8,0)))</f>
        <v/>
      </c>
    </row>
    <row r="253" ht="36" customHeight="1">
      <c r="A253" s="47">
        <f>IF(ISNA(MATCH("№",'С закупкой'!$A$8:$Z$8,0)),"!",IF(ISNUMBER(INDEX('С закупкой'!$A:$Z,ROW()-ROW($A$8)+ROW('С закупкой'!$A$8),MATCH("№",'С закупкой'!$A$8:$Z$8,0))),INDEX('С закупкой'!$A:$Z,ROW()-ROW($A$8)+ROW('С закупкой'!$A$8),MATCH("№",'С закупкой'!$A$8:$Z$8,0)),""))</f>
        <v/>
      </c>
      <c r="B253" s="48">
        <f>IF(ISBLANK(INDEX('С закупкой'!$A:$Z,ROW()-ROW($A$8)+ROW('С закупкой'!$A$8),MATCH("Фото",'С закупкой'!$A$8:$Z$8,0))),"",INDEX('С закупкой'!$A:$Z,ROW()-ROW($A$8)+ROW('С закупкой'!$A$8),MATCH("Фото",'С закупкой'!$A$8:$Z$8,0)))</f>
        <v/>
      </c>
      <c r="C253" s="49">
        <f>IF(INDEX('С закупкой'!$A:$Z,ROW()-ROW($A$8)+ROW('С закупкой'!$A$8),MATCH("Наименование",'С закупкой'!$A$8:$Z$8,0))&lt;&gt;"",INDEX('С закупкой'!$A:$Z,ROW()-ROW($A$8)+ROW('С закупкой'!$A$8),MATCH("Наименование",'С закупкой'!$A$8:$Z$8,0)),IF(ISTEXT(INDEX('С закупкой'!$A:$Z,ROW()-ROW($A$8)+ROW('С закупкой'!$A$8),MATCH("№",'С закупкой'!$A$8:$Z$8,0))),INDEX('С закупкой'!$A:$Z,ROW()-ROW($A$8)+ROW('С закупкой'!$A$8),MATCH("№",'С закупкой'!$A$8:$Z$8,0)),""))</f>
        <v/>
      </c>
      <c r="D253" s="49">
        <f>IF(INDEX('С закупкой'!$A:$Z,ROW()-ROW($A$8)+ROW('С закупкой'!$A$8),MATCH("Бренд",'С закупкой'!$A$8:$Z$8,0))="","",INDEX('С закупкой'!$A:$Z,ROW()-ROW($A$8)+ROW('С закупкой'!$A$8),MATCH("Бренд",'С закупкой'!$A$8:$Z$8,0)))</f>
        <v/>
      </c>
      <c r="E253" s="50">
        <f>IF(INDEX('С закупкой'!$A:$Z,ROW()-ROW($A$8)+ROW('С закупкой'!$A$8),MATCH("Артикул",'С закупкой'!$A$8:$Z$8,0))="","",INDEX('С закупкой'!$A:$Z,ROW()-ROW($A$8)+ROW('С закупкой'!$A$8),MATCH("Артикул",'С закупкой'!$A$8:$Z$8,0)))</f>
        <v/>
      </c>
      <c r="F253" s="49">
        <f>IF(INDEX('С закупкой'!$A:$Z,ROW()-ROW($A$8)+ROW('С закупкой'!$A$8),MATCH("Комната",'С закупкой'!$A$8:$Z$8,0))="","",INDEX('С закупкой'!$A:$Z,ROW()-ROW($A$8)+ROW('С закупкой'!$A$8),MATCH("Комната",'С закупкой'!$A$8:$Z$8,0)))</f>
        <v/>
      </c>
      <c r="G253" s="51">
        <f>IF(INDEX('С закупкой'!$A:$Z,ROW()-ROW($A$8)+ROW('С закупкой'!$A$8),MATCH("Кол-во",'С закупкой'!$A$8:$Z$8,0))="","",INDEX('С закупкой'!$A:$Z,ROW()-ROW($A$8)+ROW('С закупкой'!$A$8),MATCH("Кол-во",'С закупкой'!$A$8:$Z$8,0)))</f>
        <v/>
      </c>
      <c r="H253" s="52">
        <f>IF(INDEX('С закупкой'!$A:$Z,ROW()-ROW($A$8)+ROW('С закупкой'!$A$8),MATCH("Ед.",'С закупкой'!$A$8:$Z$8,0))="","",INDEX('С закупкой'!$A:$Z,ROW()-ROW($A$8)+ROW('С закупкой'!$A$8),MATCH("Ед.",'С закупкой'!$A$8:$Z$8,0)))</f>
        <v/>
      </c>
      <c r="I253" s="53">
        <f>IF(INDEX('С закупкой'!$A:$Z,ROW()-ROW($A$8)+ROW('С закупкой'!$A$8),MATCH("Клиенту за ед.",'С закупкой'!$A$8:$Z$8,0))="","",INDEX('С закупкой'!$A:$Z,ROW()-ROW($A$8)+ROW('С закупкой'!$A$8),MATCH("Клиенту за ед.",'С закупкой'!$A$8:$Z$8,0)))</f>
        <v/>
      </c>
      <c r="J253" s="54">
        <f>IF(LEFT($C253,6)="Итого:",SUM(J$8:J252)-2*SUMIF($C$8:$C252,"Итого:*",J$8:J252),IF($C253="ИТОГО ПО ПРОЕКТУ",SUM(J$8:J252)-SUMIF($C$8:$C252,"Итого:*",J$8:J252),IF(INDEX('С закупкой'!$A:$Z,ROW()-ROW($A$8)+ROW('С закупкой'!$A$8),MATCH("Сумма клиенту",'С закупкой'!$A$8:$Z$8,0))="","",INDEX('С закупкой'!$A:$Z,ROW()-ROW($A$8)+ROW('С закупкой'!$A$8),MATCH("Сумма клиенту",'С закупкой'!$A$8:$Z$8,0)))))</f>
        <v/>
      </c>
      <c r="K253" s="50">
        <f>IF(INDEX('С закупкой'!$A:$Z,ROW()-ROW($A$8)+ROW('С закупкой'!$A$8),MATCH("Поставка",'С закупкой'!$A$8:$Z$8,0))="","",INDEX('С закупкой'!$A:$Z,ROW()-ROW($A$8)+ROW('С закупкой'!$A$8),MATCH("Поставка",'С закупкой'!$A$8:$Z$8,0)))</f>
        <v/>
      </c>
      <c r="L253" s="50">
        <f>IF(INDEX('С закупкой'!$A:$Z,ROW()-ROW($A$8)+ROW('С закупкой'!$A$8),MATCH("Примечание",'С закупкой'!$A$8:$Z$8,0))="","",INDEX('С закупкой'!$A:$Z,ROW()-ROW($A$8)+ROW('С закупкой'!$A$8),MATCH("Примечание",'С закупкой'!$A$8:$Z$8,0)))</f>
        <v/>
      </c>
    </row>
    <row r="254" ht="36" customHeight="1">
      <c r="A254" s="47">
        <f>IF(ISNA(MATCH("№",'С закупкой'!$A$8:$Z$8,0)),"!",IF(ISNUMBER(INDEX('С закупкой'!$A:$Z,ROW()-ROW($A$8)+ROW('С закупкой'!$A$8),MATCH("№",'С закупкой'!$A$8:$Z$8,0))),INDEX('С закупкой'!$A:$Z,ROW()-ROW($A$8)+ROW('С закупкой'!$A$8),MATCH("№",'С закупкой'!$A$8:$Z$8,0)),""))</f>
        <v/>
      </c>
      <c r="B254" s="48">
        <f>IF(ISBLANK(INDEX('С закупкой'!$A:$Z,ROW()-ROW($A$8)+ROW('С закупкой'!$A$8),MATCH("Фото",'С закупкой'!$A$8:$Z$8,0))),"",INDEX('С закупкой'!$A:$Z,ROW()-ROW($A$8)+ROW('С закупкой'!$A$8),MATCH("Фото",'С закупкой'!$A$8:$Z$8,0)))</f>
        <v/>
      </c>
      <c r="C254" s="49">
        <f>IF(INDEX('С закупкой'!$A:$Z,ROW()-ROW($A$8)+ROW('С закупкой'!$A$8),MATCH("Наименование",'С закупкой'!$A$8:$Z$8,0))&lt;&gt;"",INDEX('С закупкой'!$A:$Z,ROW()-ROW($A$8)+ROW('С закупкой'!$A$8),MATCH("Наименование",'С закупкой'!$A$8:$Z$8,0)),IF(ISTEXT(INDEX('С закупкой'!$A:$Z,ROW()-ROW($A$8)+ROW('С закупкой'!$A$8),MATCH("№",'С закупкой'!$A$8:$Z$8,0))),INDEX('С закупкой'!$A:$Z,ROW()-ROW($A$8)+ROW('С закупкой'!$A$8),MATCH("№",'С закупкой'!$A$8:$Z$8,0)),""))</f>
        <v/>
      </c>
      <c r="D254" s="49">
        <f>IF(INDEX('С закупкой'!$A:$Z,ROW()-ROW($A$8)+ROW('С закупкой'!$A$8),MATCH("Бренд",'С закупкой'!$A$8:$Z$8,0))="","",INDEX('С закупкой'!$A:$Z,ROW()-ROW($A$8)+ROW('С закупкой'!$A$8),MATCH("Бренд",'С закупкой'!$A$8:$Z$8,0)))</f>
        <v/>
      </c>
      <c r="E254" s="50">
        <f>IF(INDEX('С закупкой'!$A:$Z,ROW()-ROW($A$8)+ROW('С закупкой'!$A$8),MATCH("Артикул",'С закупкой'!$A$8:$Z$8,0))="","",INDEX('С закупкой'!$A:$Z,ROW()-ROW($A$8)+ROW('С закупкой'!$A$8),MATCH("Артикул",'С закупкой'!$A$8:$Z$8,0)))</f>
        <v/>
      </c>
      <c r="F254" s="49">
        <f>IF(INDEX('С закупкой'!$A:$Z,ROW()-ROW($A$8)+ROW('С закупкой'!$A$8),MATCH("Комната",'С закупкой'!$A$8:$Z$8,0))="","",INDEX('С закупкой'!$A:$Z,ROW()-ROW($A$8)+ROW('С закупкой'!$A$8),MATCH("Комната",'С закупкой'!$A$8:$Z$8,0)))</f>
        <v/>
      </c>
      <c r="G254" s="51">
        <f>IF(INDEX('С закупкой'!$A:$Z,ROW()-ROW($A$8)+ROW('С закупкой'!$A$8),MATCH("Кол-во",'С закупкой'!$A$8:$Z$8,0))="","",INDEX('С закупкой'!$A:$Z,ROW()-ROW($A$8)+ROW('С закупкой'!$A$8),MATCH("Кол-во",'С закупкой'!$A$8:$Z$8,0)))</f>
        <v/>
      </c>
      <c r="H254" s="52">
        <f>IF(INDEX('С закупкой'!$A:$Z,ROW()-ROW($A$8)+ROW('С закупкой'!$A$8),MATCH("Ед.",'С закупкой'!$A$8:$Z$8,0))="","",INDEX('С закупкой'!$A:$Z,ROW()-ROW($A$8)+ROW('С закупкой'!$A$8),MATCH("Ед.",'С закупкой'!$A$8:$Z$8,0)))</f>
        <v/>
      </c>
      <c r="I254" s="53">
        <f>IF(INDEX('С закупкой'!$A:$Z,ROW()-ROW($A$8)+ROW('С закупкой'!$A$8),MATCH("Клиенту за ед.",'С закупкой'!$A$8:$Z$8,0))="","",INDEX('С закупкой'!$A:$Z,ROW()-ROW($A$8)+ROW('С закупкой'!$A$8),MATCH("Клиенту за ед.",'С закупкой'!$A$8:$Z$8,0)))</f>
        <v/>
      </c>
      <c r="J254" s="54">
        <f>IF(LEFT($C254,6)="Итого:",SUM(J$8:J253)-2*SUMIF($C$8:$C253,"Итого:*",J$8:J253),IF($C254="ИТОГО ПО ПРОЕКТУ",SUM(J$8:J253)-SUMIF($C$8:$C253,"Итого:*",J$8:J253),IF(INDEX('С закупкой'!$A:$Z,ROW()-ROW($A$8)+ROW('С закупкой'!$A$8),MATCH("Сумма клиенту",'С закупкой'!$A$8:$Z$8,0))="","",INDEX('С закупкой'!$A:$Z,ROW()-ROW($A$8)+ROW('С закупкой'!$A$8),MATCH("Сумма клиенту",'С закупкой'!$A$8:$Z$8,0)))))</f>
        <v/>
      </c>
      <c r="K254" s="50">
        <f>IF(INDEX('С закупкой'!$A:$Z,ROW()-ROW($A$8)+ROW('С закупкой'!$A$8),MATCH("Поставка",'С закупкой'!$A$8:$Z$8,0))="","",INDEX('С закупкой'!$A:$Z,ROW()-ROW($A$8)+ROW('С закупкой'!$A$8),MATCH("Поставка",'С закупкой'!$A$8:$Z$8,0)))</f>
        <v/>
      </c>
      <c r="L254" s="50">
        <f>IF(INDEX('С закупкой'!$A:$Z,ROW()-ROW($A$8)+ROW('С закупкой'!$A$8),MATCH("Примечание",'С закупкой'!$A$8:$Z$8,0))="","",INDEX('С закупкой'!$A:$Z,ROW()-ROW($A$8)+ROW('С закупкой'!$A$8),MATCH("Примечание",'С закупкой'!$A$8:$Z$8,0)))</f>
        <v/>
      </c>
    </row>
    <row r="255" ht="36" customHeight="1">
      <c r="A255" s="47">
        <f>IF(ISNA(MATCH("№",'С закупкой'!$A$8:$Z$8,0)),"!",IF(ISNUMBER(INDEX('С закупкой'!$A:$Z,ROW()-ROW($A$8)+ROW('С закупкой'!$A$8),MATCH("№",'С закупкой'!$A$8:$Z$8,0))),INDEX('С закупкой'!$A:$Z,ROW()-ROW($A$8)+ROW('С закупкой'!$A$8),MATCH("№",'С закупкой'!$A$8:$Z$8,0)),""))</f>
        <v/>
      </c>
      <c r="B255" s="48">
        <f>IF(ISBLANK(INDEX('С закупкой'!$A:$Z,ROW()-ROW($A$8)+ROW('С закупкой'!$A$8),MATCH("Фото",'С закупкой'!$A$8:$Z$8,0))),"",INDEX('С закупкой'!$A:$Z,ROW()-ROW($A$8)+ROW('С закупкой'!$A$8),MATCH("Фото",'С закупкой'!$A$8:$Z$8,0)))</f>
        <v/>
      </c>
      <c r="C255" s="49">
        <f>IF(INDEX('С закупкой'!$A:$Z,ROW()-ROW($A$8)+ROW('С закупкой'!$A$8),MATCH("Наименование",'С закупкой'!$A$8:$Z$8,0))&lt;&gt;"",INDEX('С закупкой'!$A:$Z,ROW()-ROW($A$8)+ROW('С закупкой'!$A$8),MATCH("Наименование",'С закупкой'!$A$8:$Z$8,0)),IF(ISTEXT(INDEX('С закупкой'!$A:$Z,ROW()-ROW($A$8)+ROW('С закупкой'!$A$8),MATCH("№",'С закупкой'!$A$8:$Z$8,0))),INDEX('С закупкой'!$A:$Z,ROW()-ROW($A$8)+ROW('С закупкой'!$A$8),MATCH("№",'С закупкой'!$A$8:$Z$8,0)),""))</f>
        <v/>
      </c>
      <c r="D255" s="49">
        <f>IF(INDEX('С закупкой'!$A:$Z,ROW()-ROW($A$8)+ROW('С закупкой'!$A$8),MATCH("Бренд",'С закупкой'!$A$8:$Z$8,0))="","",INDEX('С закупкой'!$A:$Z,ROW()-ROW($A$8)+ROW('С закупкой'!$A$8),MATCH("Бренд",'С закупкой'!$A$8:$Z$8,0)))</f>
        <v/>
      </c>
      <c r="E255" s="50">
        <f>IF(INDEX('С закупкой'!$A:$Z,ROW()-ROW($A$8)+ROW('С закупкой'!$A$8),MATCH("Артикул",'С закупкой'!$A$8:$Z$8,0))="","",INDEX('С закупкой'!$A:$Z,ROW()-ROW($A$8)+ROW('С закупкой'!$A$8),MATCH("Артикул",'С закупкой'!$A$8:$Z$8,0)))</f>
        <v/>
      </c>
      <c r="F255" s="49">
        <f>IF(INDEX('С закупкой'!$A:$Z,ROW()-ROW($A$8)+ROW('С закупкой'!$A$8),MATCH("Комната",'С закупкой'!$A$8:$Z$8,0))="","",INDEX('С закупкой'!$A:$Z,ROW()-ROW($A$8)+ROW('С закупкой'!$A$8),MATCH("Комната",'С закупкой'!$A$8:$Z$8,0)))</f>
        <v/>
      </c>
      <c r="G255" s="51">
        <f>IF(INDEX('С закупкой'!$A:$Z,ROW()-ROW($A$8)+ROW('С закупкой'!$A$8),MATCH("Кол-во",'С закупкой'!$A$8:$Z$8,0))="","",INDEX('С закупкой'!$A:$Z,ROW()-ROW($A$8)+ROW('С закупкой'!$A$8),MATCH("Кол-во",'С закупкой'!$A$8:$Z$8,0)))</f>
        <v/>
      </c>
      <c r="H255" s="52">
        <f>IF(INDEX('С закупкой'!$A:$Z,ROW()-ROW($A$8)+ROW('С закупкой'!$A$8),MATCH("Ед.",'С закупкой'!$A$8:$Z$8,0))="","",INDEX('С закупкой'!$A:$Z,ROW()-ROW($A$8)+ROW('С закупкой'!$A$8),MATCH("Ед.",'С закупкой'!$A$8:$Z$8,0)))</f>
        <v/>
      </c>
      <c r="I255" s="53">
        <f>IF(INDEX('С закупкой'!$A:$Z,ROW()-ROW($A$8)+ROW('С закупкой'!$A$8),MATCH("Клиенту за ед.",'С закупкой'!$A$8:$Z$8,0))="","",INDEX('С закупкой'!$A:$Z,ROW()-ROW($A$8)+ROW('С закупкой'!$A$8),MATCH("Клиенту за ед.",'С закупкой'!$A$8:$Z$8,0)))</f>
        <v/>
      </c>
      <c r="J255" s="54">
        <f>IF(LEFT($C255,6)="Итого:",SUM(J$8:J254)-2*SUMIF($C$8:$C254,"Итого:*",J$8:J254),IF($C255="ИТОГО ПО ПРОЕКТУ",SUM(J$8:J254)-SUMIF($C$8:$C254,"Итого:*",J$8:J254),IF(INDEX('С закупкой'!$A:$Z,ROW()-ROW($A$8)+ROW('С закупкой'!$A$8),MATCH("Сумма клиенту",'С закупкой'!$A$8:$Z$8,0))="","",INDEX('С закупкой'!$A:$Z,ROW()-ROW($A$8)+ROW('С закупкой'!$A$8),MATCH("Сумма клиенту",'С закупкой'!$A$8:$Z$8,0)))))</f>
        <v/>
      </c>
      <c r="K255" s="50">
        <f>IF(INDEX('С закупкой'!$A:$Z,ROW()-ROW($A$8)+ROW('С закупкой'!$A$8),MATCH("Поставка",'С закупкой'!$A$8:$Z$8,0))="","",INDEX('С закупкой'!$A:$Z,ROW()-ROW($A$8)+ROW('С закупкой'!$A$8),MATCH("Поставка",'С закупкой'!$A$8:$Z$8,0)))</f>
        <v/>
      </c>
      <c r="L255" s="50">
        <f>IF(INDEX('С закупкой'!$A:$Z,ROW()-ROW($A$8)+ROW('С закупкой'!$A$8),MATCH("Примечание",'С закупкой'!$A$8:$Z$8,0))="","",INDEX('С закупкой'!$A:$Z,ROW()-ROW($A$8)+ROW('С закупкой'!$A$8),MATCH("Примечание",'С закупкой'!$A$8:$Z$8,0)))</f>
        <v/>
      </c>
    </row>
    <row r="256" ht="36" customHeight="1">
      <c r="A256" s="47">
        <f>IF(ISNA(MATCH("№",'С закупкой'!$A$8:$Z$8,0)),"!",IF(ISNUMBER(INDEX('С закупкой'!$A:$Z,ROW()-ROW($A$8)+ROW('С закупкой'!$A$8),MATCH("№",'С закупкой'!$A$8:$Z$8,0))),INDEX('С закупкой'!$A:$Z,ROW()-ROW($A$8)+ROW('С закупкой'!$A$8),MATCH("№",'С закупкой'!$A$8:$Z$8,0)),""))</f>
        <v/>
      </c>
      <c r="B256" s="48">
        <f>IF(ISBLANK(INDEX('С закупкой'!$A:$Z,ROW()-ROW($A$8)+ROW('С закупкой'!$A$8),MATCH("Фото",'С закупкой'!$A$8:$Z$8,0))),"",INDEX('С закупкой'!$A:$Z,ROW()-ROW($A$8)+ROW('С закупкой'!$A$8),MATCH("Фото",'С закупкой'!$A$8:$Z$8,0)))</f>
        <v/>
      </c>
      <c r="C256" s="49">
        <f>IF(INDEX('С закупкой'!$A:$Z,ROW()-ROW($A$8)+ROW('С закупкой'!$A$8),MATCH("Наименование",'С закупкой'!$A$8:$Z$8,0))&lt;&gt;"",INDEX('С закупкой'!$A:$Z,ROW()-ROW($A$8)+ROW('С закупкой'!$A$8),MATCH("Наименование",'С закупкой'!$A$8:$Z$8,0)),IF(ISTEXT(INDEX('С закупкой'!$A:$Z,ROW()-ROW($A$8)+ROW('С закупкой'!$A$8),MATCH("№",'С закупкой'!$A$8:$Z$8,0))),INDEX('С закупкой'!$A:$Z,ROW()-ROW($A$8)+ROW('С закупкой'!$A$8),MATCH("№",'С закупкой'!$A$8:$Z$8,0)),""))</f>
        <v/>
      </c>
      <c r="D256" s="49">
        <f>IF(INDEX('С закупкой'!$A:$Z,ROW()-ROW($A$8)+ROW('С закупкой'!$A$8),MATCH("Бренд",'С закупкой'!$A$8:$Z$8,0))="","",INDEX('С закупкой'!$A:$Z,ROW()-ROW($A$8)+ROW('С закупкой'!$A$8),MATCH("Бренд",'С закупкой'!$A$8:$Z$8,0)))</f>
        <v/>
      </c>
      <c r="E256" s="50">
        <f>IF(INDEX('С закупкой'!$A:$Z,ROW()-ROW($A$8)+ROW('С закупкой'!$A$8),MATCH("Артикул",'С закупкой'!$A$8:$Z$8,0))="","",INDEX('С закупкой'!$A:$Z,ROW()-ROW($A$8)+ROW('С закупкой'!$A$8),MATCH("Артикул",'С закупкой'!$A$8:$Z$8,0)))</f>
        <v/>
      </c>
      <c r="F256" s="49">
        <f>IF(INDEX('С закупкой'!$A:$Z,ROW()-ROW($A$8)+ROW('С закупкой'!$A$8),MATCH("Комната",'С закупкой'!$A$8:$Z$8,0))="","",INDEX('С закупкой'!$A:$Z,ROW()-ROW($A$8)+ROW('С закупкой'!$A$8),MATCH("Комната",'С закупкой'!$A$8:$Z$8,0)))</f>
        <v/>
      </c>
      <c r="G256" s="51">
        <f>IF(INDEX('С закупкой'!$A:$Z,ROW()-ROW($A$8)+ROW('С закупкой'!$A$8),MATCH("Кол-во",'С закупкой'!$A$8:$Z$8,0))="","",INDEX('С закупкой'!$A:$Z,ROW()-ROW($A$8)+ROW('С закупкой'!$A$8),MATCH("Кол-во",'С закупкой'!$A$8:$Z$8,0)))</f>
        <v/>
      </c>
      <c r="H256" s="52">
        <f>IF(INDEX('С закупкой'!$A:$Z,ROW()-ROW($A$8)+ROW('С закупкой'!$A$8),MATCH("Ед.",'С закупкой'!$A$8:$Z$8,0))="","",INDEX('С закупкой'!$A:$Z,ROW()-ROW($A$8)+ROW('С закупкой'!$A$8),MATCH("Ед.",'С закупкой'!$A$8:$Z$8,0)))</f>
        <v/>
      </c>
      <c r="I256" s="53">
        <f>IF(INDEX('С закупкой'!$A:$Z,ROW()-ROW($A$8)+ROW('С закупкой'!$A$8),MATCH("Клиенту за ед.",'С закупкой'!$A$8:$Z$8,0))="","",INDEX('С закупкой'!$A:$Z,ROW()-ROW($A$8)+ROW('С закупкой'!$A$8),MATCH("Клиенту за ед.",'С закупкой'!$A$8:$Z$8,0)))</f>
        <v/>
      </c>
      <c r="J256" s="54">
        <f>IF(LEFT($C256,6)="Итого:",SUM(J$8:J255)-2*SUMIF($C$8:$C255,"Итого:*",J$8:J255),IF($C256="ИТОГО ПО ПРОЕКТУ",SUM(J$8:J255)-SUMIF($C$8:$C255,"Итого:*",J$8:J255),IF(INDEX('С закупкой'!$A:$Z,ROW()-ROW($A$8)+ROW('С закупкой'!$A$8),MATCH("Сумма клиенту",'С закупкой'!$A$8:$Z$8,0))="","",INDEX('С закупкой'!$A:$Z,ROW()-ROW($A$8)+ROW('С закупкой'!$A$8),MATCH("Сумма клиенту",'С закупкой'!$A$8:$Z$8,0)))))</f>
        <v/>
      </c>
      <c r="K256" s="50">
        <f>IF(INDEX('С закупкой'!$A:$Z,ROW()-ROW($A$8)+ROW('С закупкой'!$A$8),MATCH("Поставка",'С закупкой'!$A$8:$Z$8,0))="","",INDEX('С закупкой'!$A:$Z,ROW()-ROW($A$8)+ROW('С закупкой'!$A$8),MATCH("Поставка",'С закупкой'!$A$8:$Z$8,0)))</f>
        <v/>
      </c>
      <c r="L256" s="50">
        <f>IF(INDEX('С закупкой'!$A:$Z,ROW()-ROW($A$8)+ROW('С закупкой'!$A$8),MATCH("Примечание",'С закупкой'!$A$8:$Z$8,0))="","",INDEX('С закупкой'!$A:$Z,ROW()-ROW($A$8)+ROW('С закупкой'!$A$8),MATCH("Примечание",'С закупкой'!$A$8:$Z$8,0)))</f>
        <v/>
      </c>
    </row>
    <row r="257" ht="36" customHeight="1">
      <c r="A257" s="47">
        <f>IF(ISNA(MATCH("№",'С закупкой'!$A$8:$Z$8,0)),"!",IF(ISNUMBER(INDEX('С закупкой'!$A:$Z,ROW()-ROW($A$8)+ROW('С закупкой'!$A$8),MATCH("№",'С закупкой'!$A$8:$Z$8,0))),INDEX('С закупкой'!$A:$Z,ROW()-ROW($A$8)+ROW('С закупкой'!$A$8),MATCH("№",'С закупкой'!$A$8:$Z$8,0)),""))</f>
        <v/>
      </c>
      <c r="B257" s="48">
        <f>IF(ISBLANK(INDEX('С закупкой'!$A:$Z,ROW()-ROW($A$8)+ROW('С закупкой'!$A$8),MATCH("Фото",'С закупкой'!$A$8:$Z$8,0))),"",INDEX('С закупкой'!$A:$Z,ROW()-ROW($A$8)+ROW('С закупкой'!$A$8),MATCH("Фото",'С закупкой'!$A$8:$Z$8,0)))</f>
        <v/>
      </c>
      <c r="C257" s="49">
        <f>IF(INDEX('С закупкой'!$A:$Z,ROW()-ROW($A$8)+ROW('С закупкой'!$A$8),MATCH("Наименование",'С закупкой'!$A$8:$Z$8,0))&lt;&gt;"",INDEX('С закупкой'!$A:$Z,ROW()-ROW($A$8)+ROW('С закупкой'!$A$8),MATCH("Наименование",'С закупкой'!$A$8:$Z$8,0)),IF(ISTEXT(INDEX('С закупкой'!$A:$Z,ROW()-ROW($A$8)+ROW('С закупкой'!$A$8),MATCH("№",'С закупкой'!$A$8:$Z$8,0))),INDEX('С закупкой'!$A:$Z,ROW()-ROW($A$8)+ROW('С закупкой'!$A$8),MATCH("№",'С закупкой'!$A$8:$Z$8,0)),""))</f>
        <v/>
      </c>
      <c r="D257" s="49">
        <f>IF(INDEX('С закупкой'!$A:$Z,ROW()-ROW($A$8)+ROW('С закупкой'!$A$8),MATCH("Бренд",'С закупкой'!$A$8:$Z$8,0))="","",INDEX('С закупкой'!$A:$Z,ROW()-ROW($A$8)+ROW('С закупкой'!$A$8),MATCH("Бренд",'С закупкой'!$A$8:$Z$8,0)))</f>
        <v/>
      </c>
      <c r="E257" s="50">
        <f>IF(INDEX('С закупкой'!$A:$Z,ROW()-ROW($A$8)+ROW('С закупкой'!$A$8),MATCH("Артикул",'С закупкой'!$A$8:$Z$8,0))="","",INDEX('С закупкой'!$A:$Z,ROW()-ROW($A$8)+ROW('С закупкой'!$A$8),MATCH("Артикул",'С закупкой'!$A$8:$Z$8,0)))</f>
        <v/>
      </c>
      <c r="F257" s="49">
        <f>IF(INDEX('С закупкой'!$A:$Z,ROW()-ROW($A$8)+ROW('С закупкой'!$A$8),MATCH("Комната",'С закупкой'!$A$8:$Z$8,0))="","",INDEX('С закупкой'!$A:$Z,ROW()-ROW($A$8)+ROW('С закупкой'!$A$8),MATCH("Комната",'С закупкой'!$A$8:$Z$8,0)))</f>
        <v/>
      </c>
      <c r="G257" s="51">
        <f>IF(INDEX('С закупкой'!$A:$Z,ROW()-ROW($A$8)+ROW('С закупкой'!$A$8),MATCH("Кол-во",'С закупкой'!$A$8:$Z$8,0))="","",INDEX('С закупкой'!$A:$Z,ROW()-ROW($A$8)+ROW('С закупкой'!$A$8),MATCH("Кол-во",'С закупкой'!$A$8:$Z$8,0)))</f>
        <v/>
      </c>
      <c r="H257" s="52">
        <f>IF(INDEX('С закупкой'!$A:$Z,ROW()-ROW($A$8)+ROW('С закупкой'!$A$8),MATCH("Ед.",'С закупкой'!$A$8:$Z$8,0))="","",INDEX('С закупкой'!$A:$Z,ROW()-ROW($A$8)+ROW('С закупкой'!$A$8),MATCH("Ед.",'С закупкой'!$A$8:$Z$8,0)))</f>
        <v/>
      </c>
      <c r="I257" s="53">
        <f>IF(INDEX('С закупкой'!$A:$Z,ROW()-ROW($A$8)+ROW('С закупкой'!$A$8),MATCH("Клиенту за ед.",'С закупкой'!$A$8:$Z$8,0))="","",INDEX('С закупкой'!$A:$Z,ROW()-ROW($A$8)+ROW('С закупкой'!$A$8),MATCH("Клиенту за ед.",'С закупкой'!$A$8:$Z$8,0)))</f>
        <v/>
      </c>
      <c r="J257" s="54">
        <f>IF(LEFT($C257,6)="Итого:",SUM(J$8:J256)-2*SUMIF($C$8:$C256,"Итого:*",J$8:J256),IF($C257="ИТОГО ПО ПРОЕКТУ",SUM(J$8:J256)-SUMIF($C$8:$C256,"Итого:*",J$8:J256),IF(INDEX('С закупкой'!$A:$Z,ROW()-ROW($A$8)+ROW('С закупкой'!$A$8),MATCH("Сумма клиенту",'С закупкой'!$A$8:$Z$8,0))="","",INDEX('С закупкой'!$A:$Z,ROW()-ROW($A$8)+ROW('С закупкой'!$A$8),MATCH("Сумма клиенту",'С закупкой'!$A$8:$Z$8,0)))))</f>
        <v/>
      </c>
      <c r="K257" s="50">
        <f>IF(INDEX('С закупкой'!$A:$Z,ROW()-ROW($A$8)+ROW('С закупкой'!$A$8),MATCH("Поставка",'С закупкой'!$A$8:$Z$8,0))="","",INDEX('С закупкой'!$A:$Z,ROW()-ROW($A$8)+ROW('С закупкой'!$A$8),MATCH("Поставка",'С закупкой'!$A$8:$Z$8,0)))</f>
        <v/>
      </c>
      <c r="L257" s="50">
        <f>IF(INDEX('С закупкой'!$A:$Z,ROW()-ROW($A$8)+ROW('С закупкой'!$A$8),MATCH("Примечание",'С закупкой'!$A$8:$Z$8,0))="","",INDEX('С закупкой'!$A:$Z,ROW()-ROW($A$8)+ROW('С закупкой'!$A$8),MATCH("Примечание",'С закупкой'!$A$8:$Z$8,0)))</f>
        <v/>
      </c>
    </row>
    <row r="258" ht="36" customHeight="1">
      <c r="A258" s="47">
        <f>IF(ISNA(MATCH("№",'С закупкой'!$A$8:$Z$8,0)),"!",IF(ISNUMBER(INDEX('С закупкой'!$A:$Z,ROW()-ROW($A$8)+ROW('С закупкой'!$A$8),MATCH("№",'С закупкой'!$A$8:$Z$8,0))),INDEX('С закупкой'!$A:$Z,ROW()-ROW($A$8)+ROW('С закупкой'!$A$8),MATCH("№",'С закупкой'!$A$8:$Z$8,0)),""))</f>
        <v/>
      </c>
      <c r="B258" s="48">
        <f>IF(ISBLANK(INDEX('С закупкой'!$A:$Z,ROW()-ROW($A$8)+ROW('С закупкой'!$A$8),MATCH("Фото",'С закупкой'!$A$8:$Z$8,0))),"",INDEX('С закупкой'!$A:$Z,ROW()-ROW($A$8)+ROW('С закупкой'!$A$8),MATCH("Фото",'С закупкой'!$A$8:$Z$8,0)))</f>
        <v/>
      </c>
      <c r="C258" s="49">
        <f>IF(INDEX('С закупкой'!$A:$Z,ROW()-ROW($A$8)+ROW('С закупкой'!$A$8),MATCH("Наименование",'С закупкой'!$A$8:$Z$8,0))&lt;&gt;"",INDEX('С закупкой'!$A:$Z,ROW()-ROW($A$8)+ROW('С закупкой'!$A$8),MATCH("Наименование",'С закупкой'!$A$8:$Z$8,0)),IF(ISTEXT(INDEX('С закупкой'!$A:$Z,ROW()-ROW($A$8)+ROW('С закупкой'!$A$8),MATCH("№",'С закупкой'!$A$8:$Z$8,0))),INDEX('С закупкой'!$A:$Z,ROW()-ROW($A$8)+ROW('С закупкой'!$A$8),MATCH("№",'С закупкой'!$A$8:$Z$8,0)),""))</f>
        <v/>
      </c>
      <c r="D258" s="49">
        <f>IF(INDEX('С закупкой'!$A:$Z,ROW()-ROW($A$8)+ROW('С закупкой'!$A$8),MATCH("Бренд",'С закупкой'!$A$8:$Z$8,0))="","",INDEX('С закупкой'!$A:$Z,ROW()-ROW($A$8)+ROW('С закупкой'!$A$8),MATCH("Бренд",'С закупкой'!$A$8:$Z$8,0)))</f>
        <v/>
      </c>
      <c r="E258" s="50">
        <f>IF(INDEX('С закупкой'!$A:$Z,ROW()-ROW($A$8)+ROW('С закупкой'!$A$8),MATCH("Артикул",'С закупкой'!$A$8:$Z$8,0))="","",INDEX('С закупкой'!$A:$Z,ROW()-ROW($A$8)+ROW('С закупкой'!$A$8),MATCH("Артикул",'С закупкой'!$A$8:$Z$8,0)))</f>
        <v/>
      </c>
      <c r="F258" s="49">
        <f>IF(INDEX('С закупкой'!$A:$Z,ROW()-ROW($A$8)+ROW('С закупкой'!$A$8),MATCH("Комната",'С закупкой'!$A$8:$Z$8,0))="","",INDEX('С закупкой'!$A:$Z,ROW()-ROW($A$8)+ROW('С закупкой'!$A$8),MATCH("Комната",'С закупкой'!$A$8:$Z$8,0)))</f>
        <v/>
      </c>
      <c r="G258" s="51">
        <f>IF(INDEX('С закупкой'!$A:$Z,ROW()-ROW($A$8)+ROW('С закупкой'!$A$8),MATCH("Кол-во",'С закупкой'!$A$8:$Z$8,0))="","",INDEX('С закупкой'!$A:$Z,ROW()-ROW($A$8)+ROW('С закупкой'!$A$8),MATCH("Кол-во",'С закупкой'!$A$8:$Z$8,0)))</f>
        <v/>
      </c>
      <c r="H258" s="52">
        <f>IF(INDEX('С закупкой'!$A:$Z,ROW()-ROW($A$8)+ROW('С закупкой'!$A$8),MATCH("Ед.",'С закупкой'!$A$8:$Z$8,0))="","",INDEX('С закупкой'!$A:$Z,ROW()-ROW($A$8)+ROW('С закупкой'!$A$8),MATCH("Ед.",'С закупкой'!$A$8:$Z$8,0)))</f>
        <v/>
      </c>
      <c r="I258" s="53">
        <f>IF(INDEX('С закупкой'!$A:$Z,ROW()-ROW($A$8)+ROW('С закупкой'!$A$8),MATCH("Клиенту за ед.",'С закупкой'!$A$8:$Z$8,0))="","",INDEX('С закупкой'!$A:$Z,ROW()-ROW($A$8)+ROW('С закупкой'!$A$8),MATCH("Клиенту за ед.",'С закупкой'!$A$8:$Z$8,0)))</f>
        <v/>
      </c>
      <c r="J258" s="54">
        <f>IF(LEFT($C258,6)="Итого:",SUM(J$8:J257)-2*SUMIF($C$8:$C257,"Итого:*",J$8:J257),IF($C258="ИТОГО ПО ПРОЕКТУ",SUM(J$8:J257)-SUMIF($C$8:$C257,"Итого:*",J$8:J257),IF(INDEX('С закупкой'!$A:$Z,ROW()-ROW($A$8)+ROW('С закупкой'!$A$8),MATCH("Сумма клиенту",'С закупкой'!$A$8:$Z$8,0))="","",INDEX('С закупкой'!$A:$Z,ROW()-ROW($A$8)+ROW('С закупкой'!$A$8),MATCH("Сумма клиенту",'С закупкой'!$A$8:$Z$8,0)))))</f>
        <v/>
      </c>
      <c r="K258" s="50">
        <f>IF(INDEX('С закупкой'!$A:$Z,ROW()-ROW($A$8)+ROW('С закупкой'!$A$8),MATCH("Поставка",'С закупкой'!$A$8:$Z$8,0))="","",INDEX('С закупкой'!$A:$Z,ROW()-ROW($A$8)+ROW('С закупкой'!$A$8),MATCH("Поставка",'С закупкой'!$A$8:$Z$8,0)))</f>
        <v/>
      </c>
      <c r="L258" s="50">
        <f>IF(INDEX('С закупкой'!$A:$Z,ROW()-ROW($A$8)+ROW('С закупкой'!$A$8),MATCH("Примечание",'С закупкой'!$A$8:$Z$8,0))="","",INDEX('С закупкой'!$A:$Z,ROW()-ROW($A$8)+ROW('С закупкой'!$A$8),MATCH("Примечание",'С закупкой'!$A$8:$Z$8,0)))</f>
        <v/>
      </c>
    </row>
    <row r="259" ht="36" customHeight="1">
      <c r="A259" s="47">
        <f>IF(ISNA(MATCH("№",'С закупкой'!$A$8:$Z$8,0)),"!",IF(ISNUMBER(INDEX('С закупкой'!$A:$Z,ROW()-ROW($A$8)+ROW('С закупкой'!$A$8),MATCH("№",'С закупкой'!$A$8:$Z$8,0))),INDEX('С закупкой'!$A:$Z,ROW()-ROW($A$8)+ROW('С закупкой'!$A$8),MATCH("№",'С закупкой'!$A$8:$Z$8,0)),""))</f>
        <v/>
      </c>
      <c r="B259" s="48">
        <f>IF(ISBLANK(INDEX('С закупкой'!$A:$Z,ROW()-ROW($A$8)+ROW('С закупкой'!$A$8),MATCH("Фото",'С закупкой'!$A$8:$Z$8,0))),"",INDEX('С закупкой'!$A:$Z,ROW()-ROW($A$8)+ROW('С закупкой'!$A$8),MATCH("Фото",'С закупкой'!$A$8:$Z$8,0)))</f>
        <v/>
      </c>
      <c r="C259" s="49">
        <f>IF(INDEX('С закупкой'!$A:$Z,ROW()-ROW($A$8)+ROW('С закупкой'!$A$8),MATCH("Наименование",'С закупкой'!$A$8:$Z$8,0))&lt;&gt;"",INDEX('С закупкой'!$A:$Z,ROW()-ROW($A$8)+ROW('С закупкой'!$A$8),MATCH("Наименование",'С закупкой'!$A$8:$Z$8,0)),IF(ISTEXT(INDEX('С закупкой'!$A:$Z,ROW()-ROW($A$8)+ROW('С закупкой'!$A$8),MATCH("№",'С закупкой'!$A$8:$Z$8,0))),INDEX('С закупкой'!$A:$Z,ROW()-ROW($A$8)+ROW('С закупкой'!$A$8),MATCH("№",'С закупкой'!$A$8:$Z$8,0)),""))</f>
        <v/>
      </c>
      <c r="D259" s="49">
        <f>IF(INDEX('С закупкой'!$A:$Z,ROW()-ROW($A$8)+ROW('С закупкой'!$A$8),MATCH("Бренд",'С закупкой'!$A$8:$Z$8,0))="","",INDEX('С закупкой'!$A:$Z,ROW()-ROW($A$8)+ROW('С закупкой'!$A$8),MATCH("Бренд",'С закупкой'!$A$8:$Z$8,0)))</f>
        <v/>
      </c>
      <c r="E259" s="50">
        <f>IF(INDEX('С закупкой'!$A:$Z,ROW()-ROW($A$8)+ROW('С закупкой'!$A$8),MATCH("Артикул",'С закупкой'!$A$8:$Z$8,0))="","",INDEX('С закупкой'!$A:$Z,ROW()-ROW($A$8)+ROW('С закупкой'!$A$8),MATCH("Артикул",'С закупкой'!$A$8:$Z$8,0)))</f>
        <v/>
      </c>
      <c r="F259" s="49">
        <f>IF(INDEX('С закупкой'!$A:$Z,ROW()-ROW($A$8)+ROW('С закупкой'!$A$8),MATCH("Комната",'С закупкой'!$A$8:$Z$8,0))="","",INDEX('С закупкой'!$A:$Z,ROW()-ROW($A$8)+ROW('С закупкой'!$A$8),MATCH("Комната",'С закупкой'!$A$8:$Z$8,0)))</f>
        <v/>
      </c>
      <c r="G259" s="51">
        <f>IF(INDEX('С закупкой'!$A:$Z,ROW()-ROW($A$8)+ROW('С закупкой'!$A$8),MATCH("Кол-во",'С закупкой'!$A$8:$Z$8,0))="","",INDEX('С закупкой'!$A:$Z,ROW()-ROW($A$8)+ROW('С закупкой'!$A$8),MATCH("Кол-во",'С закупкой'!$A$8:$Z$8,0)))</f>
        <v/>
      </c>
      <c r="H259" s="52">
        <f>IF(INDEX('С закупкой'!$A:$Z,ROW()-ROW($A$8)+ROW('С закупкой'!$A$8),MATCH("Ед.",'С закупкой'!$A$8:$Z$8,0))="","",INDEX('С закупкой'!$A:$Z,ROW()-ROW($A$8)+ROW('С закупкой'!$A$8),MATCH("Ед.",'С закупкой'!$A$8:$Z$8,0)))</f>
        <v/>
      </c>
      <c r="I259" s="53">
        <f>IF(INDEX('С закупкой'!$A:$Z,ROW()-ROW($A$8)+ROW('С закупкой'!$A$8),MATCH("Клиенту за ед.",'С закупкой'!$A$8:$Z$8,0))="","",INDEX('С закупкой'!$A:$Z,ROW()-ROW($A$8)+ROW('С закупкой'!$A$8),MATCH("Клиенту за ед.",'С закупкой'!$A$8:$Z$8,0)))</f>
        <v/>
      </c>
      <c r="J259" s="54">
        <f>IF(LEFT($C259,6)="Итого:",SUM(J$8:J258)-2*SUMIF($C$8:$C258,"Итого:*",J$8:J258),IF($C259="ИТОГО ПО ПРОЕКТУ",SUM(J$8:J258)-SUMIF($C$8:$C258,"Итого:*",J$8:J258),IF(INDEX('С закупкой'!$A:$Z,ROW()-ROW($A$8)+ROW('С закупкой'!$A$8),MATCH("Сумма клиенту",'С закупкой'!$A$8:$Z$8,0))="","",INDEX('С закупкой'!$A:$Z,ROW()-ROW($A$8)+ROW('С закупкой'!$A$8),MATCH("Сумма клиенту",'С закупкой'!$A$8:$Z$8,0)))))</f>
        <v/>
      </c>
      <c r="K259" s="50">
        <f>IF(INDEX('С закупкой'!$A:$Z,ROW()-ROW($A$8)+ROW('С закупкой'!$A$8),MATCH("Поставка",'С закупкой'!$A$8:$Z$8,0))="","",INDEX('С закупкой'!$A:$Z,ROW()-ROW($A$8)+ROW('С закупкой'!$A$8),MATCH("Поставка",'С закупкой'!$A$8:$Z$8,0)))</f>
        <v/>
      </c>
      <c r="L259" s="50">
        <f>IF(INDEX('С закупкой'!$A:$Z,ROW()-ROW($A$8)+ROW('С закупкой'!$A$8),MATCH("Примечание",'С закупкой'!$A$8:$Z$8,0))="","",INDEX('С закупкой'!$A:$Z,ROW()-ROW($A$8)+ROW('С закупкой'!$A$8),MATCH("Примечание",'С закупкой'!$A$8:$Z$8,0)))</f>
        <v/>
      </c>
    </row>
    <row r="260" ht="36" customHeight="1">
      <c r="A260" s="47">
        <f>IF(ISNA(MATCH("№",'С закупкой'!$A$8:$Z$8,0)),"!",IF(ISNUMBER(INDEX('С закупкой'!$A:$Z,ROW()-ROW($A$8)+ROW('С закупкой'!$A$8),MATCH("№",'С закупкой'!$A$8:$Z$8,0))),INDEX('С закупкой'!$A:$Z,ROW()-ROW($A$8)+ROW('С закупкой'!$A$8),MATCH("№",'С закупкой'!$A$8:$Z$8,0)),""))</f>
        <v/>
      </c>
      <c r="B260" s="48">
        <f>IF(ISBLANK(INDEX('С закупкой'!$A:$Z,ROW()-ROW($A$8)+ROW('С закупкой'!$A$8),MATCH("Фото",'С закупкой'!$A$8:$Z$8,0))),"",INDEX('С закупкой'!$A:$Z,ROW()-ROW($A$8)+ROW('С закупкой'!$A$8),MATCH("Фото",'С закупкой'!$A$8:$Z$8,0)))</f>
        <v/>
      </c>
      <c r="C260" s="49">
        <f>IF(INDEX('С закупкой'!$A:$Z,ROW()-ROW($A$8)+ROW('С закупкой'!$A$8),MATCH("Наименование",'С закупкой'!$A$8:$Z$8,0))&lt;&gt;"",INDEX('С закупкой'!$A:$Z,ROW()-ROW($A$8)+ROW('С закупкой'!$A$8),MATCH("Наименование",'С закупкой'!$A$8:$Z$8,0)),IF(ISTEXT(INDEX('С закупкой'!$A:$Z,ROW()-ROW($A$8)+ROW('С закупкой'!$A$8),MATCH("№",'С закупкой'!$A$8:$Z$8,0))),INDEX('С закупкой'!$A:$Z,ROW()-ROW($A$8)+ROW('С закупкой'!$A$8),MATCH("№",'С закупкой'!$A$8:$Z$8,0)),""))</f>
        <v/>
      </c>
      <c r="D260" s="49">
        <f>IF(INDEX('С закупкой'!$A:$Z,ROW()-ROW($A$8)+ROW('С закупкой'!$A$8),MATCH("Бренд",'С закупкой'!$A$8:$Z$8,0))="","",INDEX('С закупкой'!$A:$Z,ROW()-ROW($A$8)+ROW('С закупкой'!$A$8),MATCH("Бренд",'С закупкой'!$A$8:$Z$8,0)))</f>
        <v/>
      </c>
      <c r="E260" s="50">
        <f>IF(INDEX('С закупкой'!$A:$Z,ROW()-ROW($A$8)+ROW('С закупкой'!$A$8),MATCH("Артикул",'С закупкой'!$A$8:$Z$8,0))="","",INDEX('С закупкой'!$A:$Z,ROW()-ROW($A$8)+ROW('С закупкой'!$A$8),MATCH("Артикул",'С закупкой'!$A$8:$Z$8,0)))</f>
        <v/>
      </c>
      <c r="F260" s="49">
        <f>IF(INDEX('С закупкой'!$A:$Z,ROW()-ROW($A$8)+ROW('С закупкой'!$A$8),MATCH("Комната",'С закупкой'!$A$8:$Z$8,0))="","",INDEX('С закупкой'!$A:$Z,ROW()-ROW($A$8)+ROW('С закупкой'!$A$8),MATCH("Комната",'С закупкой'!$A$8:$Z$8,0)))</f>
        <v/>
      </c>
      <c r="G260" s="51">
        <f>IF(INDEX('С закупкой'!$A:$Z,ROW()-ROW($A$8)+ROW('С закупкой'!$A$8),MATCH("Кол-во",'С закупкой'!$A$8:$Z$8,0))="","",INDEX('С закупкой'!$A:$Z,ROW()-ROW($A$8)+ROW('С закупкой'!$A$8),MATCH("Кол-во",'С закупкой'!$A$8:$Z$8,0)))</f>
        <v/>
      </c>
      <c r="H260" s="52">
        <f>IF(INDEX('С закупкой'!$A:$Z,ROW()-ROW($A$8)+ROW('С закупкой'!$A$8),MATCH("Ед.",'С закупкой'!$A$8:$Z$8,0))="","",INDEX('С закупкой'!$A:$Z,ROW()-ROW($A$8)+ROW('С закупкой'!$A$8),MATCH("Ед.",'С закупкой'!$A$8:$Z$8,0)))</f>
        <v/>
      </c>
      <c r="I260" s="53">
        <f>IF(INDEX('С закупкой'!$A:$Z,ROW()-ROW($A$8)+ROW('С закупкой'!$A$8),MATCH("Клиенту за ед.",'С закупкой'!$A$8:$Z$8,0))="","",INDEX('С закупкой'!$A:$Z,ROW()-ROW($A$8)+ROW('С закупкой'!$A$8),MATCH("Клиенту за ед.",'С закупкой'!$A$8:$Z$8,0)))</f>
        <v/>
      </c>
      <c r="J260" s="54">
        <f>IF(LEFT($C260,6)="Итого:",SUM(J$8:J259)-2*SUMIF($C$8:$C259,"Итого:*",J$8:J259),IF($C260="ИТОГО ПО ПРОЕКТУ",SUM(J$8:J259)-SUMIF($C$8:$C259,"Итого:*",J$8:J259),IF(INDEX('С закупкой'!$A:$Z,ROW()-ROW($A$8)+ROW('С закупкой'!$A$8),MATCH("Сумма клиенту",'С закупкой'!$A$8:$Z$8,0))="","",INDEX('С закупкой'!$A:$Z,ROW()-ROW($A$8)+ROW('С закупкой'!$A$8),MATCH("Сумма клиенту",'С закупкой'!$A$8:$Z$8,0)))))</f>
        <v/>
      </c>
      <c r="K260" s="50">
        <f>IF(INDEX('С закупкой'!$A:$Z,ROW()-ROW($A$8)+ROW('С закупкой'!$A$8),MATCH("Поставка",'С закупкой'!$A$8:$Z$8,0))="","",INDEX('С закупкой'!$A:$Z,ROW()-ROW($A$8)+ROW('С закупкой'!$A$8),MATCH("Поставка",'С закупкой'!$A$8:$Z$8,0)))</f>
        <v/>
      </c>
      <c r="L260" s="50">
        <f>IF(INDEX('С закупкой'!$A:$Z,ROW()-ROW($A$8)+ROW('С закупкой'!$A$8),MATCH("Примечание",'С закупкой'!$A$8:$Z$8,0))="","",INDEX('С закупкой'!$A:$Z,ROW()-ROW($A$8)+ROW('С закупкой'!$A$8),MATCH("Примечание",'С закупкой'!$A$8:$Z$8,0)))</f>
        <v/>
      </c>
    </row>
    <row r="261" ht="36" customHeight="1">
      <c r="A261" s="47">
        <f>IF(ISNA(MATCH("№",'С закупкой'!$A$8:$Z$8,0)),"!",IF(ISNUMBER(INDEX('С закупкой'!$A:$Z,ROW()-ROW($A$8)+ROW('С закупкой'!$A$8),MATCH("№",'С закупкой'!$A$8:$Z$8,0))),INDEX('С закупкой'!$A:$Z,ROW()-ROW($A$8)+ROW('С закупкой'!$A$8),MATCH("№",'С закупкой'!$A$8:$Z$8,0)),""))</f>
        <v/>
      </c>
      <c r="B261" s="48">
        <f>IF(ISBLANK(INDEX('С закупкой'!$A:$Z,ROW()-ROW($A$8)+ROW('С закупкой'!$A$8),MATCH("Фото",'С закупкой'!$A$8:$Z$8,0))),"",INDEX('С закупкой'!$A:$Z,ROW()-ROW($A$8)+ROW('С закупкой'!$A$8),MATCH("Фото",'С закупкой'!$A$8:$Z$8,0)))</f>
        <v/>
      </c>
      <c r="C261" s="49">
        <f>IF(INDEX('С закупкой'!$A:$Z,ROW()-ROW($A$8)+ROW('С закупкой'!$A$8),MATCH("Наименование",'С закупкой'!$A$8:$Z$8,0))&lt;&gt;"",INDEX('С закупкой'!$A:$Z,ROW()-ROW($A$8)+ROW('С закупкой'!$A$8),MATCH("Наименование",'С закупкой'!$A$8:$Z$8,0)),IF(ISTEXT(INDEX('С закупкой'!$A:$Z,ROW()-ROW($A$8)+ROW('С закупкой'!$A$8),MATCH("№",'С закупкой'!$A$8:$Z$8,0))),INDEX('С закупкой'!$A:$Z,ROW()-ROW($A$8)+ROW('С закупкой'!$A$8),MATCH("№",'С закупкой'!$A$8:$Z$8,0)),""))</f>
        <v/>
      </c>
      <c r="D261" s="49">
        <f>IF(INDEX('С закупкой'!$A:$Z,ROW()-ROW($A$8)+ROW('С закупкой'!$A$8),MATCH("Бренд",'С закупкой'!$A$8:$Z$8,0))="","",INDEX('С закупкой'!$A:$Z,ROW()-ROW($A$8)+ROW('С закупкой'!$A$8),MATCH("Бренд",'С закупкой'!$A$8:$Z$8,0)))</f>
        <v/>
      </c>
      <c r="E261" s="50">
        <f>IF(INDEX('С закупкой'!$A:$Z,ROW()-ROW($A$8)+ROW('С закупкой'!$A$8),MATCH("Артикул",'С закупкой'!$A$8:$Z$8,0))="","",INDEX('С закупкой'!$A:$Z,ROW()-ROW($A$8)+ROW('С закупкой'!$A$8),MATCH("Артикул",'С закупкой'!$A$8:$Z$8,0)))</f>
        <v/>
      </c>
      <c r="F261" s="49">
        <f>IF(INDEX('С закупкой'!$A:$Z,ROW()-ROW($A$8)+ROW('С закупкой'!$A$8),MATCH("Комната",'С закупкой'!$A$8:$Z$8,0))="","",INDEX('С закупкой'!$A:$Z,ROW()-ROW($A$8)+ROW('С закупкой'!$A$8),MATCH("Комната",'С закупкой'!$A$8:$Z$8,0)))</f>
        <v/>
      </c>
      <c r="G261" s="51">
        <f>IF(INDEX('С закупкой'!$A:$Z,ROW()-ROW($A$8)+ROW('С закупкой'!$A$8),MATCH("Кол-во",'С закупкой'!$A$8:$Z$8,0))="","",INDEX('С закупкой'!$A:$Z,ROW()-ROW($A$8)+ROW('С закупкой'!$A$8),MATCH("Кол-во",'С закупкой'!$A$8:$Z$8,0)))</f>
        <v/>
      </c>
      <c r="H261" s="52">
        <f>IF(INDEX('С закупкой'!$A:$Z,ROW()-ROW($A$8)+ROW('С закупкой'!$A$8),MATCH("Ед.",'С закупкой'!$A$8:$Z$8,0))="","",INDEX('С закупкой'!$A:$Z,ROW()-ROW($A$8)+ROW('С закупкой'!$A$8),MATCH("Ед.",'С закупкой'!$A$8:$Z$8,0)))</f>
        <v/>
      </c>
      <c r="I261" s="53">
        <f>IF(INDEX('С закупкой'!$A:$Z,ROW()-ROW($A$8)+ROW('С закупкой'!$A$8),MATCH("Клиенту за ед.",'С закупкой'!$A$8:$Z$8,0))="","",INDEX('С закупкой'!$A:$Z,ROW()-ROW($A$8)+ROW('С закупкой'!$A$8),MATCH("Клиенту за ед.",'С закупкой'!$A$8:$Z$8,0)))</f>
        <v/>
      </c>
      <c r="J261" s="54">
        <f>IF(LEFT($C261,6)="Итого:",SUM(J$8:J260)-2*SUMIF($C$8:$C260,"Итого:*",J$8:J260),IF($C261="ИТОГО ПО ПРОЕКТУ",SUM(J$8:J260)-SUMIF($C$8:$C260,"Итого:*",J$8:J260),IF(INDEX('С закупкой'!$A:$Z,ROW()-ROW($A$8)+ROW('С закупкой'!$A$8),MATCH("Сумма клиенту",'С закупкой'!$A$8:$Z$8,0))="","",INDEX('С закупкой'!$A:$Z,ROW()-ROW($A$8)+ROW('С закупкой'!$A$8),MATCH("Сумма клиенту",'С закупкой'!$A$8:$Z$8,0)))))</f>
        <v/>
      </c>
      <c r="K261" s="50">
        <f>IF(INDEX('С закупкой'!$A:$Z,ROW()-ROW($A$8)+ROW('С закупкой'!$A$8),MATCH("Поставка",'С закупкой'!$A$8:$Z$8,0))="","",INDEX('С закупкой'!$A:$Z,ROW()-ROW($A$8)+ROW('С закупкой'!$A$8),MATCH("Поставка",'С закупкой'!$A$8:$Z$8,0)))</f>
        <v/>
      </c>
      <c r="L261" s="50">
        <f>IF(INDEX('С закупкой'!$A:$Z,ROW()-ROW($A$8)+ROW('С закупкой'!$A$8),MATCH("Примечание",'С закупкой'!$A$8:$Z$8,0))="","",INDEX('С закупкой'!$A:$Z,ROW()-ROW($A$8)+ROW('С закупкой'!$A$8),MATCH("Примечание",'С закупкой'!$A$8:$Z$8,0)))</f>
        <v/>
      </c>
    </row>
    <row r="262" ht="36" customHeight="1">
      <c r="A262" s="47">
        <f>IF(ISNA(MATCH("№",'С закупкой'!$A$8:$Z$8,0)),"!",IF(ISNUMBER(INDEX('С закупкой'!$A:$Z,ROW()-ROW($A$8)+ROW('С закупкой'!$A$8),MATCH("№",'С закупкой'!$A$8:$Z$8,0))),INDEX('С закупкой'!$A:$Z,ROW()-ROW($A$8)+ROW('С закупкой'!$A$8),MATCH("№",'С закупкой'!$A$8:$Z$8,0)),""))</f>
        <v/>
      </c>
      <c r="B262" s="48">
        <f>IF(ISBLANK(INDEX('С закупкой'!$A:$Z,ROW()-ROW($A$8)+ROW('С закупкой'!$A$8),MATCH("Фото",'С закупкой'!$A$8:$Z$8,0))),"",INDEX('С закупкой'!$A:$Z,ROW()-ROW($A$8)+ROW('С закупкой'!$A$8),MATCH("Фото",'С закупкой'!$A$8:$Z$8,0)))</f>
        <v/>
      </c>
      <c r="C262" s="49">
        <f>IF(INDEX('С закупкой'!$A:$Z,ROW()-ROW($A$8)+ROW('С закупкой'!$A$8),MATCH("Наименование",'С закупкой'!$A$8:$Z$8,0))&lt;&gt;"",INDEX('С закупкой'!$A:$Z,ROW()-ROW($A$8)+ROW('С закупкой'!$A$8),MATCH("Наименование",'С закупкой'!$A$8:$Z$8,0)),IF(ISTEXT(INDEX('С закупкой'!$A:$Z,ROW()-ROW($A$8)+ROW('С закупкой'!$A$8),MATCH("№",'С закупкой'!$A$8:$Z$8,0))),INDEX('С закупкой'!$A:$Z,ROW()-ROW($A$8)+ROW('С закупкой'!$A$8),MATCH("№",'С закупкой'!$A$8:$Z$8,0)),""))</f>
        <v/>
      </c>
      <c r="D262" s="49">
        <f>IF(INDEX('С закупкой'!$A:$Z,ROW()-ROW($A$8)+ROW('С закупкой'!$A$8),MATCH("Бренд",'С закупкой'!$A$8:$Z$8,0))="","",INDEX('С закупкой'!$A:$Z,ROW()-ROW($A$8)+ROW('С закупкой'!$A$8),MATCH("Бренд",'С закупкой'!$A$8:$Z$8,0)))</f>
        <v/>
      </c>
      <c r="E262" s="50">
        <f>IF(INDEX('С закупкой'!$A:$Z,ROW()-ROW($A$8)+ROW('С закупкой'!$A$8),MATCH("Артикул",'С закупкой'!$A$8:$Z$8,0))="","",INDEX('С закупкой'!$A:$Z,ROW()-ROW($A$8)+ROW('С закупкой'!$A$8),MATCH("Артикул",'С закупкой'!$A$8:$Z$8,0)))</f>
        <v/>
      </c>
      <c r="F262" s="49">
        <f>IF(INDEX('С закупкой'!$A:$Z,ROW()-ROW($A$8)+ROW('С закупкой'!$A$8),MATCH("Комната",'С закупкой'!$A$8:$Z$8,0))="","",INDEX('С закупкой'!$A:$Z,ROW()-ROW($A$8)+ROW('С закупкой'!$A$8),MATCH("Комната",'С закупкой'!$A$8:$Z$8,0)))</f>
        <v/>
      </c>
      <c r="G262" s="51">
        <f>IF(INDEX('С закупкой'!$A:$Z,ROW()-ROW($A$8)+ROW('С закупкой'!$A$8),MATCH("Кол-во",'С закупкой'!$A$8:$Z$8,0))="","",INDEX('С закупкой'!$A:$Z,ROW()-ROW($A$8)+ROW('С закупкой'!$A$8),MATCH("Кол-во",'С закупкой'!$A$8:$Z$8,0)))</f>
        <v/>
      </c>
      <c r="H262" s="52">
        <f>IF(INDEX('С закупкой'!$A:$Z,ROW()-ROW($A$8)+ROW('С закупкой'!$A$8),MATCH("Ед.",'С закупкой'!$A$8:$Z$8,0))="","",INDEX('С закупкой'!$A:$Z,ROW()-ROW($A$8)+ROW('С закупкой'!$A$8),MATCH("Ед.",'С закупкой'!$A$8:$Z$8,0)))</f>
        <v/>
      </c>
      <c r="I262" s="53">
        <f>IF(INDEX('С закупкой'!$A:$Z,ROW()-ROW($A$8)+ROW('С закупкой'!$A$8),MATCH("Клиенту за ед.",'С закупкой'!$A$8:$Z$8,0))="","",INDEX('С закупкой'!$A:$Z,ROW()-ROW($A$8)+ROW('С закупкой'!$A$8),MATCH("Клиенту за ед.",'С закупкой'!$A$8:$Z$8,0)))</f>
        <v/>
      </c>
      <c r="J262" s="54">
        <f>IF(LEFT($C262,6)="Итого:",SUM(J$8:J261)-2*SUMIF($C$8:$C261,"Итого:*",J$8:J261),IF($C262="ИТОГО ПО ПРОЕКТУ",SUM(J$8:J261)-SUMIF($C$8:$C261,"Итого:*",J$8:J261),IF(INDEX('С закупкой'!$A:$Z,ROW()-ROW($A$8)+ROW('С закупкой'!$A$8),MATCH("Сумма клиенту",'С закупкой'!$A$8:$Z$8,0))="","",INDEX('С закупкой'!$A:$Z,ROW()-ROW($A$8)+ROW('С закупкой'!$A$8),MATCH("Сумма клиенту",'С закупкой'!$A$8:$Z$8,0)))))</f>
        <v/>
      </c>
      <c r="K262" s="50">
        <f>IF(INDEX('С закупкой'!$A:$Z,ROW()-ROW($A$8)+ROW('С закупкой'!$A$8),MATCH("Поставка",'С закупкой'!$A$8:$Z$8,0))="","",INDEX('С закупкой'!$A:$Z,ROW()-ROW($A$8)+ROW('С закупкой'!$A$8),MATCH("Поставка",'С закупкой'!$A$8:$Z$8,0)))</f>
        <v/>
      </c>
      <c r="L262" s="50">
        <f>IF(INDEX('С закупкой'!$A:$Z,ROW()-ROW($A$8)+ROW('С закупкой'!$A$8),MATCH("Примечание",'С закупкой'!$A$8:$Z$8,0))="","",INDEX('С закупкой'!$A:$Z,ROW()-ROW($A$8)+ROW('С закупкой'!$A$8),MATCH("Примечание",'С закупкой'!$A$8:$Z$8,0)))</f>
        <v/>
      </c>
    </row>
    <row r="263" ht="36" customHeight="1">
      <c r="A263" s="47">
        <f>IF(ISNA(MATCH("№",'С закупкой'!$A$8:$Z$8,0)),"!",IF(ISNUMBER(INDEX('С закупкой'!$A:$Z,ROW()-ROW($A$8)+ROW('С закупкой'!$A$8),MATCH("№",'С закупкой'!$A$8:$Z$8,0))),INDEX('С закупкой'!$A:$Z,ROW()-ROW($A$8)+ROW('С закупкой'!$A$8),MATCH("№",'С закупкой'!$A$8:$Z$8,0)),""))</f>
        <v/>
      </c>
      <c r="B263" s="48">
        <f>IF(ISBLANK(INDEX('С закупкой'!$A:$Z,ROW()-ROW($A$8)+ROW('С закупкой'!$A$8),MATCH("Фото",'С закупкой'!$A$8:$Z$8,0))),"",INDEX('С закупкой'!$A:$Z,ROW()-ROW($A$8)+ROW('С закупкой'!$A$8),MATCH("Фото",'С закупкой'!$A$8:$Z$8,0)))</f>
        <v/>
      </c>
      <c r="C263" s="49">
        <f>IF(INDEX('С закупкой'!$A:$Z,ROW()-ROW($A$8)+ROW('С закупкой'!$A$8),MATCH("Наименование",'С закупкой'!$A$8:$Z$8,0))&lt;&gt;"",INDEX('С закупкой'!$A:$Z,ROW()-ROW($A$8)+ROW('С закупкой'!$A$8),MATCH("Наименование",'С закупкой'!$A$8:$Z$8,0)),IF(ISTEXT(INDEX('С закупкой'!$A:$Z,ROW()-ROW($A$8)+ROW('С закупкой'!$A$8),MATCH("№",'С закупкой'!$A$8:$Z$8,0))),INDEX('С закупкой'!$A:$Z,ROW()-ROW($A$8)+ROW('С закупкой'!$A$8),MATCH("№",'С закупкой'!$A$8:$Z$8,0)),""))</f>
        <v/>
      </c>
      <c r="D263" s="49">
        <f>IF(INDEX('С закупкой'!$A:$Z,ROW()-ROW($A$8)+ROW('С закупкой'!$A$8),MATCH("Бренд",'С закупкой'!$A$8:$Z$8,0))="","",INDEX('С закупкой'!$A:$Z,ROW()-ROW($A$8)+ROW('С закупкой'!$A$8),MATCH("Бренд",'С закупкой'!$A$8:$Z$8,0)))</f>
        <v/>
      </c>
      <c r="E263" s="50">
        <f>IF(INDEX('С закупкой'!$A:$Z,ROW()-ROW($A$8)+ROW('С закупкой'!$A$8),MATCH("Артикул",'С закупкой'!$A$8:$Z$8,0))="","",INDEX('С закупкой'!$A:$Z,ROW()-ROW($A$8)+ROW('С закупкой'!$A$8),MATCH("Артикул",'С закупкой'!$A$8:$Z$8,0)))</f>
        <v/>
      </c>
      <c r="F263" s="49">
        <f>IF(INDEX('С закупкой'!$A:$Z,ROW()-ROW($A$8)+ROW('С закупкой'!$A$8),MATCH("Комната",'С закупкой'!$A$8:$Z$8,0))="","",INDEX('С закупкой'!$A:$Z,ROW()-ROW($A$8)+ROW('С закупкой'!$A$8),MATCH("Комната",'С закупкой'!$A$8:$Z$8,0)))</f>
        <v/>
      </c>
      <c r="G263" s="51">
        <f>IF(INDEX('С закупкой'!$A:$Z,ROW()-ROW($A$8)+ROW('С закупкой'!$A$8),MATCH("Кол-во",'С закупкой'!$A$8:$Z$8,0))="","",INDEX('С закупкой'!$A:$Z,ROW()-ROW($A$8)+ROW('С закупкой'!$A$8),MATCH("Кол-во",'С закупкой'!$A$8:$Z$8,0)))</f>
        <v/>
      </c>
      <c r="H263" s="52">
        <f>IF(INDEX('С закупкой'!$A:$Z,ROW()-ROW($A$8)+ROW('С закупкой'!$A$8),MATCH("Ед.",'С закупкой'!$A$8:$Z$8,0))="","",INDEX('С закупкой'!$A:$Z,ROW()-ROW($A$8)+ROW('С закупкой'!$A$8),MATCH("Ед.",'С закупкой'!$A$8:$Z$8,0)))</f>
        <v/>
      </c>
      <c r="I263" s="53">
        <f>IF(INDEX('С закупкой'!$A:$Z,ROW()-ROW($A$8)+ROW('С закупкой'!$A$8),MATCH("Клиенту за ед.",'С закупкой'!$A$8:$Z$8,0))="","",INDEX('С закупкой'!$A:$Z,ROW()-ROW($A$8)+ROW('С закупкой'!$A$8),MATCH("Клиенту за ед.",'С закупкой'!$A$8:$Z$8,0)))</f>
        <v/>
      </c>
      <c r="J263" s="54">
        <f>IF(LEFT($C263,6)="Итого:",SUM(J$8:J262)-2*SUMIF($C$8:$C262,"Итого:*",J$8:J262),IF($C263="ИТОГО ПО ПРОЕКТУ",SUM(J$8:J262)-SUMIF($C$8:$C262,"Итого:*",J$8:J262),IF(INDEX('С закупкой'!$A:$Z,ROW()-ROW($A$8)+ROW('С закупкой'!$A$8),MATCH("Сумма клиенту",'С закупкой'!$A$8:$Z$8,0))="","",INDEX('С закупкой'!$A:$Z,ROW()-ROW($A$8)+ROW('С закупкой'!$A$8),MATCH("Сумма клиенту",'С закупкой'!$A$8:$Z$8,0)))))</f>
        <v/>
      </c>
      <c r="K263" s="50">
        <f>IF(INDEX('С закупкой'!$A:$Z,ROW()-ROW($A$8)+ROW('С закупкой'!$A$8),MATCH("Поставка",'С закупкой'!$A$8:$Z$8,0))="","",INDEX('С закупкой'!$A:$Z,ROW()-ROW($A$8)+ROW('С закупкой'!$A$8),MATCH("Поставка",'С закупкой'!$A$8:$Z$8,0)))</f>
        <v/>
      </c>
      <c r="L263" s="50">
        <f>IF(INDEX('С закупкой'!$A:$Z,ROW()-ROW($A$8)+ROW('С закупкой'!$A$8),MATCH("Примечание",'С закупкой'!$A$8:$Z$8,0))="","",INDEX('С закупкой'!$A:$Z,ROW()-ROW($A$8)+ROW('С закупкой'!$A$8),MATCH("Примечание",'С закупкой'!$A$8:$Z$8,0)))</f>
        <v/>
      </c>
    </row>
    <row r="264" ht="36" customHeight="1">
      <c r="A264" s="47">
        <f>IF(ISNA(MATCH("№",'С закупкой'!$A$8:$Z$8,0)),"!",IF(ISNUMBER(INDEX('С закупкой'!$A:$Z,ROW()-ROW($A$8)+ROW('С закупкой'!$A$8),MATCH("№",'С закупкой'!$A$8:$Z$8,0))),INDEX('С закупкой'!$A:$Z,ROW()-ROW($A$8)+ROW('С закупкой'!$A$8),MATCH("№",'С закупкой'!$A$8:$Z$8,0)),""))</f>
        <v/>
      </c>
      <c r="B264" s="48">
        <f>IF(ISBLANK(INDEX('С закупкой'!$A:$Z,ROW()-ROW($A$8)+ROW('С закупкой'!$A$8),MATCH("Фото",'С закупкой'!$A$8:$Z$8,0))),"",INDEX('С закупкой'!$A:$Z,ROW()-ROW($A$8)+ROW('С закупкой'!$A$8),MATCH("Фото",'С закупкой'!$A$8:$Z$8,0)))</f>
        <v/>
      </c>
      <c r="C264" s="49">
        <f>IF(INDEX('С закупкой'!$A:$Z,ROW()-ROW($A$8)+ROW('С закупкой'!$A$8),MATCH("Наименование",'С закупкой'!$A$8:$Z$8,0))&lt;&gt;"",INDEX('С закупкой'!$A:$Z,ROW()-ROW($A$8)+ROW('С закупкой'!$A$8),MATCH("Наименование",'С закупкой'!$A$8:$Z$8,0)),IF(ISTEXT(INDEX('С закупкой'!$A:$Z,ROW()-ROW($A$8)+ROW('С закупкой'!$A$8),MATCH("№",'С закупкой'!$A$8:$Z$8,0))),INDEX('С закупкой'!$A:$Z,ROW()-ROW($A$8)+ROW('С закупкой'!$A$8),MATCH("№",'С закупкой'!$A$8:$Z$8,0)),""))</f>
        <v/>
      </c>
      <c r="D264" s="49">
        <f>IF(INDEX('С закупкой'!$A:$Z,ROW()-ROW($A$8)+ROW('С закупкой'!$A$8),MATCH("Бренд",'С закупкой'!$A$8:$Z$8,0))="","",INDEX('С закупкой'!$A:$Z,ROW()-ROW($A$8)+ROW('С закупкой'!$A$8),MATCH("Бренд",'С закупкой'!$A$8:$Z$8,0)))</f>
        <v/>
      </c>
      <c r="E264" s="50">
        <f>IF(INDEX('С закупкой'!$A:$Z,ROW()-ROW($A$8)+ROW('С закупкой'!$A$8),MATCH("Артикул",'С закупкой'!$A$8:$Z$8,0))="","",INDEX('С закупкой'!$A:$Z,ROW()-ROW($A$8)+ROW('С закупкой'!$A$8),MATCH("Артикул",'С закупкой'!$A$8:$Z$8,0)))</f>
        <v/>
      </c>
      <c r="F264" s="49">
        <f>IF(INDEX('С закупкой'!$A:$Z,ROW()-ROW($A$8)+ROW('С закупкой'!$A$8),MATCH("Комната",'С закупкой'!$A$8:$Z$8,0))="","",INDEX('С закупкой'!$A:$Z,ROW()-ROW($A$8)+ROW('С закупкой'!$A$8),MATCH("Комната",'С закупкой'!$A$8:$Z$8,0)))</f>
        <v/>
      </c>
      <c r="G264" s="51">
        <f>IF(INDEX('С закупкой'!$A:$Z,ROW()-ROW($A$8)+ROW('С закупкой'!$A$8),MATCH("Кол-во",'С закупкой'!$A$8:$Z$8,0))="","",INDEX('С закупкой'!$A:$Z,ROW()-ROW($A$8)+ROW('С закупкой'!$A$8),MATCH("Кол-во",'С закупкой'!$A$8:$Z$8,0)))</f>
        <v/>
      </c>
      <c r="H264" s="52">
        <f>IF(INDEX('С закупкой'!$A:$Z,ROW()-ROW($A$8)+ROW('С закупкой'!$A$8),MATCH("Ед.",'С закупкой'!$A$8:$Z$8,0))="","",INDEX('С закупкой'!$A:$Z,ROW()-ROW($A$8)+ROW('С закупкой'!$A$8),MATCH("Ед.",'С закупкой'!$A$8:$Z$8,0)))</f>
        <v/>
      </c>
      <c r="I264" s="53">
        <f>IF(INDEX('С закупкой'!$A:$Z,ROW()-ROW($A$8)+ROW('С закупкой'!$A$8),MATCH("Клиенту за ед.",'С закупкой'!$A$8:$Z$8,0))="","",INDEX('С закупкой'!$A:$Z,ROW()-ROW($A$8)+ROW('С закупкой'!$A$8),MATCH("Клиенту за ед.",'С закупкой'!$A$8:$Z$8,0)))</f>
        <v/>
      </c>
      <c r="J264" s="54">
        <f>IF(LEFT($C264,6)="Итого:",SUM(J$8:J263)-2*SUMIF($C$8:$C263,"Итого:*",J$8:J263),IF($C264="ИТОГО ПО ПРОЕКТУ",SUM(J$8:J263)-SUMIF($C$8:$C263,"Итого:*",J$8:J263),IF(INDEX('С закупкой'!$A:$Z,ROW()-ROW($A$8)+ROW('С закупкой'!$A$8),MATCH("Сумма клиенту",'С закупкой'!$A$8:$Z$8,0))="","",INDEX('С закупкой'!$A:$Z,ROW()-ROW($A$8)+ROW('С закупкой'!$A$8),MATCH("Сумма клиенту",'С закупкой'!$A$8:$Z$8,0)))))</f>
        <v/>
      </c>
      <c r="K264" s="50">
        <f>IF(INDEX('С закупкой'!$A:$Z,ROW()-ROW($A$8)+ROW('С закупкой'!$A$8),MATCH("Поставка",'С закупкой'!$A$8:$Z$8,0))="","",INDEX('С закупкой'!$A:$Z,ROW()-ROW($A$8)+ROW('С закупкой'!$A$8),MATCH("Поставка",'С закупкой'!$A$8:$Z$8,0)))</f>
        <v/>
      </c>
      <c r="L264" s="50">
        <f>IF(INDEX('С закупкой'!$A:$Z,ROW()-ROW($A$8)+ROW('С закупкой'!$A$8),MATCH("Примечание",'С закупкой'!$A$8:$Z$8,0))="","",INDEX('С закупкой'!$A:$Z,ROW()-ROW($A$8)+ROW('С закупкой'!$A$8),MATCH("Примечание",'С закупкой'!$A$8:$Z$8,0)))</f>
        <v/>
      </c>
    </row>
    <row r="265" ht="36" customHeight="1">
      <c r="A265" s="47">
        <f>IF(ISNA(MATCH("№",'С закупкой'!$A$8:$Z$8,0)),"!",IF(ISNUMBER(INDEX('С закупкой'!$A:$Z,ROW()-ROW($A$8)+ROW('С закупкой'!$A$8),MATCH("№",'С закупкой'!$A$8:$Z$8,0))),INDEX('С закупкой'!$A:$Z,ROW()-ROW($A$8)+ROW('С закупкой'!$A$8),MATCH("№",'С закупкой'!$A$8:$Z$8,0)),""))</f>
        <v/>
      </c>
      <c r="B265" s="48">
        <f>IF(ISBLANK(INDEX('С закупкой'!$A:$Z,ROW()-ROW($A$8)+ROW('С закупкой'!$A$8),MATCH("Фото",'С закупкой'!$A$8:$Z$8,0))),"",INDEX('С закупкой'!$A:$Z,ROW()-ROW($A$8)+ROW('С закупкой'!$A$8),MATCH("Фото",'С закупкой'!$A$8:$Z$8,0)))</f>
        <v/>
      </c>
      <c r="C265" s="49">
        <f>IF(INDEX('С закупкой'!$A:$Z,ROW()-ROW($A$8)+ROW('С закупкой'!$A$8),MATCH("Наименование",'С закупкой'!$A$8:$Z$8,0))&lt;&gt;"",INDEX('С закупкой'!$A:$Z,ROW()-ROW($A$8)+ROW('С закупкой'!$A$8),MATCH("Наименование",'С закупкой'!$A$8:$Z$8,0)),IF(ISTEXT(INDEX('С закупкой'!$A:$Z,ROW()-ROW($A$8)+ROW('С закупкой'!$A$8),MATCH("№",'С закупкой'!$A$8:$Z$8,0))),INDEX('С закупкой'!$A:$Z,ROW()-ROW($A$8)+ROW('С закупкой'!$A$8),MATCH("№",'С закупкой'!$A$8:$Z$8,0)),""))</f>
        <v/>
      </c>
      <c r="D265" s="49">
        <f>IF(INDEX('С закупкой'!$A:$Z,ROW()-ROW($A$8)+ROW('С закупкой'!$A$8),MATCH("Бренд",'С закупкой'!$A$8:$Z$8,0))="","",INDEX('С закупкой'!$A:$Z,ROW()-ROW($A$8)+ROW('С закупкой'!$A$8),MATCH("Бренд",'С закупкой'!$A$8:$Z$8,0)))</f>
        <v/>
      </c>
      <c r="E265" s="50">
        <f>IF(INDEX('С закупкой'!$A:$Z,ROW()-ROW($A$8)+ROW('С закупкой'!$A$8),MATCH("Артикул",'С закупкой'!$A$8:$Z$8,0))="","",INDEX('С закупкой'!$A:$Z,ROW()-ROW($A$8)+ROW('С закупкой'!$A$8),MATCH("Артикул",'С закупкой'!$A$8:$Z$8,0)))</f>
        <v/>
      </c>
      <c r="F265" s="49">
        <f>IF(INDEX('С закупкой'!$A:$Z,ROW()-ROW($A$8)+ROW('С закупкой'!$A$8),MATCH("Комната",'С закупкой'!$A$8:$Z$8,0))="","",INDEX('С закупкой'!$A:$Z,ROW()-ROW($A$8)+ROW('С закупкой'!$A$8),MATCH("Комната",'С закупкой'!$A$8:$Z$8,0)))</f>
        <v/>
      </c>
      <c r="G265" s="51">
        <f>IF(INDEX('С закупкой'!$A:$Z,ROW()-ROW($A$8)+ROW('С закупкой'!$A$8),MATCH("Кол-во",'С закупкой'!$A$8:$Z$8,0))="","",INDEX('С закупкой'!$A:$Z,ROW()-ROW($A$8)+ROW('С закупкой'!$A$8),MATCH("Кол-во",'С закупкой'!$A$8:$Z$8,0)))</f>
        <v/>
      </c>
      <c r="H265" s="52">
        <f>IF(INDEX('С закупкой'!$A:$Z,ROW()-ROW($A$8)+ROW('С закупкой'!$A$8),MATCH("Ед.",'С закупкой'!$A$8:$Z$8,0))="","",INDEX('С закупкой'!$A:$Z,ROW()-ROW($A$8)+ROW('С закупкой'!$A$8),MATCH("Ед.",'С закупкой'!$A$8:$Z$8,0)))</f>
        <v/>
      </c>
      <c r="I265" s="53">
        <f>IF(INDEX('С закупкой'!$A:$Z,ROW()-ROW($A$8)+ROW('С закупкой'!$A$8),MATCH("Клиенту за ед.",'С закупкой'!$A$8:$Z$8,0))="","",INDEX('С закупкой'!$A:$Z,ROW()-ROW($A$8)+ROW('С закупкой'!$A$8),MATCH("Клиенту за ед.",'С закупкой'!$A$8:$Z$8,0)))</f>
        <v/>
      </c>
      <c r="J265" s="54">
        <f>IF(LEFT($C265,6)="Итого:",SUM(J$8:J264)-2*SUMIF($C$8:$C264,"Итого:*",J$8:J264),IF($C265="ИТОГО ПО ПРОЕКТУ",SUM(J$8:J264)-SUMIF($C$8:$C264,"Итого:*",J$8:J264),IF(INDEX('С закупкой'!$A:$Z,ROW()-ROW($A$8)+ROW('С закупкой'!$A$8),MATCH("Сумма клиенту",'С закупкой'!$A$8:$Z$8,0))="","",INDEX('С закупкой'!$A:$Z,ROW()-ROW($A$8)+ROW('С закупкой'!$A$8),MATCH("Сумма клиенту",'С закупкой'!$A$8:$Z$8,0)))))</f>
        <v/>
      </c>
      <c r="K265" s="50">
        <f>IF(INDEX('С закупкой'!$A:$Z,ROW()-ROW($A$8)+ROW('С закупкой'!$A$8),MATCH("Поставка",'С закупкой'!$A$8:$Z$8,0))="","",INDEX('С закупкой'!$A:$Z,ROW()-ROW($A$8)+ROW('С закупкой'!$A$8),MATCH("Поставка",'С закупкой'!$A$8:$Z$8,0)))</f>
        <v/>
      </c>
      <c r="L265" s="50">
        <f>IF(INDEX('С закупкой'!$A:$Z,ROW()-ROW($A$8)+ROW('С закупкой'!$A$8),MATCH("Примечание",'С закупкой'!$A$8:$Z$8,0))="","",INDEX('С закупкой'!$A:$Z,ROW()-ROW($A$8)+ROW('С закупкой'!$A$8),MATCH("Примечание",'С закупкой'!$A$8:$Z$8,0)))</f>
        <v/>
      </c>
    </row>
    <row r="266" ht="36" customHeight="1">
      <c r="A266" s="47">
        <f>IF(ISNA(MATCH("№",'С закупкой'!$A$8:$Z$8,0)),"!",IF(ISNUMBER(INDEX('С закупкой'!$A:$Z,ROW()-ROW($A$8)+ROW('С закупкой'!$A$8),MATCH("№",'С закупкой'!$A$8:$Z$8,0))),INDEX('С закупкой'!$A:$Z,ROW()-ROW($A$8)+ROW('С закупкой'!$A$8),MATCH("№",'С закупкой'!$A$8:$Z$8,0)),""))</f>
        <v/>
      </c>
      <c r="B266" s="48">
        <f>IF(ISBLANK(INDEX('С закупкой'!$A:$Z,ROW()-ROW($A$8)+ROW('С закупкой'!$A$8),MATCH("Фото",'С закупкой'!$A$8:$Z$8,0))),"",INDEX('С закупкой'!$A:$Z,ROW()-ROW($A$8)+ROW('С закупкой'!$A$8),MATCH("Фото",'С закупкой'!$A$8:$Z$8,0)))</f>
        <v/>
      </c>
      <c r="C266" s="49">
        <f>IF(INDEX('С закупкой'!$A:$Z,ROW()-ROW($A$8)+ROW('С закупкой'!$A$8),MATCH("Наименование",'С закупкой'!$A$8:$Z$8,0))&lt;&gt;"",INDEX('С закупкой'!$A:$Z,ROW()-ROW($A$8)+ROW('С закупкой'!$A$8),MATCH("Наименование",'С закупкой'!$A$8:$Z$8,0)),IF(ISTEXT(INDEX('С закупкой'!$A:$Z,ROW()-ROW($A$8)+ROW('С закупкой'!$A$8),MATCH("№",'С закупкой'!$A$8:$Z$8,0))),INDEX('С закупкой'!$A:$Z,ROW()-ROW($A$8)+ROW('С закупкой'!$A$8),MATCH("№",'С закупкой'!$A$8:$Z$8,0)),""))</f>
        <v/>
      </c>
      <c r="D266" s="49">
        <f>IF(INDEX('С закупкой'!$A:$Z,ROW()-ROW($A$8)+ROW('С закупкой'!$A$8),MATCH("Бренд",'С закупкой'!$A$8:$Z$8,0))="","",INDEX('С закупкой'!$A:$Z,ROW()-ROW($A$8)+ROW('С закупкой'!$A$8),MATCH("Бренд",'С закупкой'!$A$8:$Z$8,0)))</f>
        <v/>
      </c>
      <c r="E266" s="50">
        <f>IF(INDEX('С закупкой'!$A:$Z,ROW()-ROW($A$8)+ROW('С закупкой'!$A$8),MATCH("Артикул",'С закупкой'!$A$8:$Z$8,0))="","",INDEX('С закупкой'!$A:$Z,ROW()-ROW($A$8)+ROW('С закупкой'!$A$8),MATCH("Артикул",'С закупкой'!$A$8:$Z$8,0)))</f>
        <v/>
      </c>
      <c r="F266" s="49">
        <f>IF(INDEX('С закупкой'!$A:$Z,ROW()-ROW($A$8)+ROW('С закупкой'!$A$8),MATCH("Комната",'С закупкой'!$A$8:$Z$8,0))="","",INDEX('С закупкой'!$A:$Z,ROW()-ROW($A$8)+ROW('С закупкой'!$A$8),MATCH("Комната",'С закупкой'!$A$8:$Z$8,0)))</f>
        <v/>
      </c>
      <c r="G266" s="51">
        <f>IF(INDEX('С закупкой'!$A:$Z,ROW()-ROW($A$8)+ROW('С закупкой'!$A$8),MATCH("Кол-во",'С закупкой'!$A$8:$Z$8,0))="","",INDEX('С закупкой'!$A:$Z,ROW()-ROW($A$8)+ROW('С закупкой'!$A$8),MATCH("Кол-во",'С закупкой'!$A$8:$Z$8,0)))</f>
        <v/>
      </c>
      <c r="H266" s="52">
        <f>IF(INDEX('С закупкой'!$A:$Z,ROW()-ROW($A$8)+ROW('С закупкой'!$A$8),MATCH("Ед.",'С закупкой'!$A$8:$Z$8,0))="","",INDEX('С закупкой'!$A:$Z,ROW()-ROW($A$8)+ROW('С закупкой'!$A$8),MATCH("Ед.",'С закупкой'!$A$8:$Z$8,0)))</f>
        <v/>
      </c>
      <c r="I266" s="53">
        <f>IF(INDEX('С закупкой'!$A:$Z,ROW()-ROW($A$8)+ROW('С закупкой'!$A$8),MATCH("Клиенту за ед.",'С закупкой'!$A$8:$Z$8,0))="","",INDEX('С закупкой'!$A:$Z,ROW()-ROW($A$8)+ROW('С закупкой'!$A$8),MATCH("Клиенту за ед.",'С закупкой'!$A$8:$Z$8,0)))</f>
        <v/>
      </c>
      <c r="J266" s="54">
        <f>IF(LEFT($C266,6)="Итого:",SUM(J$8:J265)-2*SUMIF($C$8:$C265,"Итого:*",J$8:J265),IF($C266="ИТОГО ПО ПРОЕКТУ",SUM(J$8:J265)-SUMIF($C$8:$C265,"Итого:*",J$8:J265),IF(INDEX('С закупкой'!$A:$Z,ROW()-ROW($A$8)+ROW('С закупкой'!$A$8),MATCH("Сумма клиенту",'С закупкой'!$A$8:$Z$8,0))="","",INDEX('С закупкой'!$A:$Z,ROW()-ROW($A$8)+ROW('С закупкой'!$A$8),MATCH("Сумма клиенту",'С закупкой'!$A$8:$Z$8,0)))))</f>
        <v/>
      </c>
      <c r="K266" s="50">
        <f>IF(INDEX('С закупкой'!$A:$Z,ROW()-ROW($A$8)+ROW('С закупкой'!$A$8),MATCH("Поставка",'С закупкой'!$A$8:$Z$8,0))="","",INDEX('С закупкой'!$A:$Z,ROW()-ROW($A$8)+ROW('С закупкой'!$A$8),MATCH("Поставка",'С закупкой'!$A$8:$Z$8,0)))</f>
        <v/>
      </c>
      <c r="L266" s="50">
        <f>IF(INDEX('С закупкой'!$A:$Z,ROW()-ROW($A$8)+ROW('С закупкой'!$A$8),MATCH("Примечание",'С закупкой'!$A$8:$Z$8,0))="","",INDEX('С закупкой'!$A:$Z,ROW()-ROW($A$8)+ROW('С закупкой'!$A$8),MATCH("Примечание",'С закупкой'!$A$8:$Z$8,0)))</f>
        <v/>
      </c>
    </row>
    <row r="267" ht="36" customHeight="1">
      <c r="A267" s="47">
        <f>IF(ISNA(MATCH("№",'С закупкой'!$A$8:$Z$8,0)),"!",IF(ISNUMBER(INDEX('С закупкой'!$A:$Z,ROW()-ROW($A$8)+ROW('С закупкой'!$A$8),MATCH("№",'С закупкой'!$A$8:$Z$8,0))),INDEX('С закупкой'!$A:$Z,ROW()-ROW($A$8)+ROW('С закупкой'!$A$8),MATCH("№",'С закупкой'!$A$8:$Z$8,0)),""))</f>
        <v/>
      </c>
      <c r="B267" s="48">
        <f>IF(ISBLANK(INDEX('С закупкой'!$A:$Z,ROW()-ROW($A$8)+ROW('С закупкой'!$A$8),MATCH("Фото",'С закупкой'!$A$8:$Z$8,0))),"",INDEX('С закупкой'!$A:$Z,ROW()-ROW($A$8)+ROW('С закупкой'!$A$8),MATCH("Фото",'С закупкой'!$A$8:$Z$8,0)))</f>
        <v/>
      </c>
      <c r="C267" s="49">
        <f>IF(INDEX('С закупкой'!$A:$Z,ROW()-ROW($A$8)+ROW('С закупкой'!$A$8),MATCH("Наименование",'С закупкой'!$A$8:$Z$8,0))&lt;&gt;"",INDEX('С закупкой'!$A:$Z,ROW()-ROW($A$8)+ROW('С закупкой'!$A$8),MATCH("Наименование",'С закупкой'!$A$8:$Z$8,0)),IF(ISTEXT(INDEX('С закупкой'!$A:$Z,ROW()-ROW($A$8)+ROW('С закупкой'!$A$8),MATCH("№",'С закупкой'!$A$8:$Z$8,0))),INDEX('С закупкой'!$A:$Z,ROW()-ROW($A$8)+ROW('С закупкой'!$A$8),MATCH("№",'С закупкой'!$A$8:$Z$8,0)),""))</f>
        <v/>
      </c>
      <c r="D267" s="49">
        <f>IF(INDEX('С закупкой'!$A:$Z,ROW()-ROW($A$8)+ROW('С закупкой'!$A$8),MATCH("Бренд",'С закупкой'!$A$8:$Z$8,0))="","",INDEX('С закупкой'!$A:$Z,ROW()-ROW($A$8)+ROW('С закупкой'!$A$8),MATCH("Бренд",'С закупкой'!$A$8:$Z$8,0)))</f>
        <v/>
      </c>
      <c r="E267" s="50">
        <f>IF(INDEX('С закупкой'!$A:$Z,ROW()-ROW($A$8)+ROW('С закупкой'!$A$8),MATCH("Артикул",'С закупкой'!$A$8:$Z$8,0))="","",INDEX('С закупкой'!$A:$Z,ROW()-ROW($A$8)+ROW('С закупкой'!$A$8),MATCH("Артикул",'С закупкой'!$A$8:$Z$8,0)))</f>
        <v/>
      </c>
      <c r="F267" s="49">
        <f>IF(INDEX('С закупкой'!$A:$Z,ROW()-ROW($A$8)+ROW('С закупкой'!$A$8),MATCH("Комната",'С закупкой'!$A$8:$Z$8,0))="","",INDEX('С закупкой'!$A:$Z,ROW()-ROW($A$8)+ROW('С закупкой'!$A$8),MATCH("Комната",'С закупкой'!$A$8:$Z$8,0)))</f>
        <v/>
      </c>
      <c r="G267" s="51">
        <f>IF(INDEX('С закупкой'!$A:$Z,ROW()-ROW($A$8)+ROW('С закупкой'!$A$8),MATCH("Кол-во",'С закупкой'!$A$8:$Z$8,0))="","",INDEX('С закупкой'!$A:$Z,ROW()-ROW($A$8)+ROW('С закупкой'!$A$8),MATCH("Кол-во",'С закупкой'!$A$8:$Z$8,0)))</f>
        <v/>
      </c>
      <c r="H267" s="52">
        <f>IF(INDEX('С закупкой'!$A:$Z,ROW()-ROW($A$8)+ROW('С закупкой'!$A$8),MATCH("Ед.",'С закупкой'!$A$8:$Z$8,0))="","",INDEX('С закупкой'!$A:$Z,ROW()-ROW($A$8)+ROW('С закупкой'!$A$8),MATCH("Ед.",'С закупкой'!$A$8:$Z$8,0)))</f>
        <v/>
      </c>
      <c r="I267" s="53">
        <f>IF(INDEX('С закупкой'!$A:$Z,ROW()-ROW($A$8)+ROW('С закупкой'!$A$8),MATCH("Клиенту за ед.",'С закупкой'!$A$8:$Z$8,0))="","",INDEX('С закупкой'!$A:$Z,ROW()-ROW($A$8)+ROW('С закупкой'!$A$8),MATCH("Клиенту за ед.",'С закупкой'!$A$8:$Z$8,0)))</f>
        <v/>
      </c>
      <c r="J267" s="54">
        <f>IF(LEFT($C267,6)="Итого:",SUM(J$8:J266)-2*SUMIF($C$8:$C266,"Итого:*",J$8:J266),IF($C267="ИТОГО ПО ПРОЕКТУ",SUM(J$8:J266)-SUMIF($C$8:$C266,"Итого:*",J$8:J266),IF(INDEX('С закупкой'!$A:$Z,ROW()-ROW($A$8)+ROW('С закупкой'!$A$8),MATCH("Сумма клиенту",'С закупкой'!$A$8:$Z$8,0))="","",INDEX('С закупкой'!$A:$Z,ROW()-ROW($A$8)+ROW('С закупкой'!$A$8),MATCH("Сумма клиенту",'С закупкой'!$A$8:$Z$8,0)))))</f>
        <v/>
      </c>
      <c r="K267" s="50">
        <f>IF(INDEX('С закупкой'!$A:$Z,ROW()-ROW($A$8)+ROW('С закупкой'!$A$8),MATCH("Поставка",'С закупкой'!$A$8:$Z$8,0))="","",INDEX('С закупкой'!$A:$Z,ROW()-ROW($A$8)+ROW('С закупкой'!$A$8),MATCH("Поставка",'С закупкой'!$A$8:$Z$8,0)))</f>
        <v/>
      </c>
      <c r="L267" s="50">
        <f>IF(INDEX('С закупкой'!$A:$Z,ROW()-ROW($A$8)+ROW('С закупкой'!$A$8),MATCH("Примечание",'С закупкой'!$A$8:$Z$8,0))="","",INDEX('С закупкой'!$A:$Z,ROW()-ROW($A$8)+ROW('С закупкой'!$A$8),MATCH("Примечание",'С закупкой'!$A$8:$Z$8,0)))</f>
        <v/>
      </c>
    </row>
    <row r="268" ht="36" customHeight="1">
      <c r="A268" s="47">
        <f>IF(ISNA(MATCH("№",'С закупкой'!$A$8:$Z$8,0)),"!",IF(ISNUMBER(INDEX('С закупкой'!$A:$Z,ROW()-ROW($A$8)+ROW('С закупкой'!$A$8),MATCH("№",'С закупкой'!$A$8:$Z$8,0))),INDEX('С закупкой'!$A:$Z,ROW()-ROW($A$8)+ROW('С закупкой'!$A$8),MATCH("№",'С закупкой'!$A$8:$Z$8,0)),""))</f>
        <v/>
      </c>
      <c r="B268" s="48">
        <f>IF(ISBLANK(INDEX('С закупкой'!$A:$Z,ROW()-ROW($A$8)+ROW('С закупкой'!$A$8),MATCH("Фото",'С закупкой'!$A$8:$Z$8,0))),"",INDEX('С закупкой'!$A:$Z,ROW()-ROW($A$8)+ROW('С закупкой'!$A$8),MATCH("Фото",'С закупкой'!$A$8:$Z$8,0)))</f>
        <v/>
      </c>
      <c r="C268" s="49">
        <f>IF(INDEX('С закупкой'!$A:$Z,ROW()-ROW($A$8)+ROW('С закупкой'!$A$8),MATCH("Наименование",'С закупкой'!$A$8:$Z$8,0))&lt;&gt;"",INDEX('С закупкой'!$A:$Z,ROW()-ROW($A$8)+ROW('С закупкой'!$A$8),MATCH("Наименование",'С закупкой'!$A$8:$Z$8,0)),IF(ISTEXT(INDEX('С закупкой'!$A:$Z,ROW()-ROW($A$8)+ROW('С закупкой'!$A$8),MATCH("№",'С закупкой'!$A$8:$Z$8,0))),INDEX('С закупкой'!$A:$Z,ROW()-ROW($A$8)+ROW('С закупкой'!$A$8),MATCH("№",'С закупкой'!$A$8:$Z$8,0)),""))</f>
        <v/>
      </c>
      <c r="D268" s="49">
        <f>IF(INDEX('С закупкой'!$A:$Z,ROW()-ROW($A$8)+ROW('С закупкой'!$A$8),MATCH("Бренд",'С закупкой'!$A$8:$Z$8,0))="","",INDEX('С закупкой'!$A:$Z,ROW()-ROW($A$8)+ROW('С закупкой'!$A$8),MATCH("Бренд",'С закупкой'!$A$8:$Z$8,0)))</f>
        <v/>
      </c>
      <c r="E268" s="50">
        <f>IF(INDEX('С закупкой'!$A:$Z,ROW()-ROW($A$8)+ROW('С закупкой'!$A$8),MATCH("Артикул",'С закупкой'!$A$8:$Z$8,0))="","",INDEX('С закупкой'!$A:$Z,ROW()-ROW($A$8)+ROW('С закупкой'!$A$8),MATCH("Артикул",'С закупкой'!$A$8:$Z$8,0)))</f>
        <v/>
      </c>
      <c r="F268" s="49">
        <f>IF(INDEX('С закупкой'!$A:$Z,ROW()-ROW($A$8)+ROW('С закупкой'!$A$8),MATCH("Комната",'С закупкой'!$A$8:$Z$8,0))="","",INDEX('С закупкой'!$A:$Z,ROW()-ROW($A$8)+ROW('С закупкой'!$A$8),MATCH("Комната",'С закупкой'!$A$8:$Z$8,0)))</f>
        <v/>
      </c>
      <c r="G268" s="51">
        <f>IF(INDEX('С закупкой'!$A:$Z,ROW()-ROW($A$8)+ROW('С закупкой'!$A$8),MATCH("Кол-во",'С закупкой'!$A$8:$Z$8,0))="","",INDEX('С закупкой'!$A:$Z,ROW()-ROW($A$8)+ROW('С закупкой'!$A$8),MATCH("Кол-во",'С закупкой'!$A$8:$Z$8,0)))</f>
        <v/>
      </c>
      <c r="H268" s="52">
        <f>IF(INDEX('С закупкой'!$A:$Z,ROW()-ROW($A$8)+ROW('С закупкой'!$A$8),MATCH("Ед.",'С закупкой'!$A$8:$Z$8,0))="","",INDEX('С закупкой'!$A:$Z,ROW()-ROW($A$8)+ROW('С закупкой'!$A$8),MATCH("Ед.",'С закупкой'!$A$8:$Z$8,0)))</f>
        <v/>
      </c>
      <c r="I268" s="53">
        <f>IF(INDEX('С закупкой'!$A:$Z,ROW()-ROW($A$8)+ROW('С закупкой'!$A$8),MATCH("Клиенту за ед.",'С закупкой'!$A$8:$Z$8,0))="","",INDEX('С закупкой'!$A:$Z,ROW()-ROW($A$8)+ROW('С закупкой'!$A$8),MATCH("Клиенту за ед.",'С закупкой'!$A$8:$Z$8,0)))</f>
        <v/>
      </c>
      <c r="J268" s="54">
        <f>IF(LEFT($C268,6)="Итого:",SUM(J$8:J267)-2*SUMIF($C$8:$C267,"Итого:*",J$8:J267),IF($C268="ИТОГО ПО ПРОЕКТУ",SUM(J$8:J267)-SUMIF($C$8:$C267,"Итого:*",J$8:J267),IF(INDEX('С закупкой'!$A:$Z,ROW()-ROW($A$8)+ROW('С закупкой'!$A$8),MATCH("Сумма клиенту",'С закупкой'!$A$8:$Z$8,0))="","",INDEX('С закупкой'!$A:$Z,ROW()-ROW($A$8)+ROW('С закупкой'!$A$8),MATCH("Сумма клиенту",'С закупкой'!$A$8:$Z$8,0)))))</f>
        <v/>
      </c>
      <c r="K268" s="50">
        <f>IF(INDEX('С закупкой'!$A:$Z,ROW()-ROW($A$8)+ROW('С закупкой'!$A$8),MATCH("Поставка",'С закупкой'!$A$8:$Z$8,0))="","",INDEX('С закупкой'!$A:$Z,ROW()-ROW($A$8)+ROW('С закупкой'!$A$8),MATCH("Поставка",'С закупкой'!$A$8:$Z$8,0)))</f>
        <v/>
      </c>
      <c r="L268" s="50">
        <f>IF(INDEX('С закупкой'!$A:$Z,ROW()-ROW($A$8)+ROW('С закупкой'!$A$8),MATCH("Примечание",'С закупкой'!$A$8:$Z$8,0))="","",INDEX('С закупкой'!$A:$Z,ROW()-ROW($A$8)+ROW('С закупкой'!$A$8),MATCH("Примечание",'С закупкой'!$A$8:$Z$8,0)))</f>
        <v/>
      </c>
    </row>
    <row r="269" ht="36" customHeight="1">
      <c r="A269" s="47">
        <f>IF(ISNA(MATCH("№",'С закупкой'!$A$8:$Z$8,0)),"!",IF(ISNUMBER(INDEX('С закупкой'!$A:$Z,ROW()-ROW($A$8)+ROW('С закупкой'!$A$8),MATCH("№",'С закупкой'!$A$8:$Z$8,0))),INDEX('С закупкой'!$A:$Z,ROW()-ROW($A$8)+ROW('С закупкой'!$A$8),MATCH("№",'С закупкой'!$A$8:$Z$8,0)),""))</f>
        <v/>
      </c>
      <c r="B269" s="48">
        <f>IF(ISBLANK(INDEX('С закупкой'!$A:$Z,ROW()-ROW($A$8)+ROW('С закупкой'!$A$8),MATCH("Фото",'С закупкой'!$A$8:$Z$8,0))),"",INDEX('С закупкой'!$A:$Z,ROW()-ROW($A$8)+ROW('С закупкой'!$A$8),MATCH("Фото",'С закупкой'!$A$8:$Z$8,0)))</f>
        <v/>
      </c>
      <c r="C269" s="49">
        <f>IF(INDEX('С закупкой'!$A:$Z,ROW()-ROW($A$8)+ROW('С закупкой'!$A$8),MATCH("Наименование",'С закупкой'!$A$8:$Z$8,0))&lt;&gt;"",INDEX('С закупкой'!$A:$Z,ROW()-ROW($A$8)+ROW('С закупкой'!$A$8),MATCH("Наименование",'С закупкой'!$A$8:$Z$8,0)),IF(ISTEXT(INDEX('С закупкой'!$A:$Z,ROW()-ROW($A$8)+ROW('С закупкой'!$A$8),MATCH("№",'С закупкой'!$A$8:$Z$8,0))),INDEX('С закупкой'!$A:$Z,ROW()-ROW($A$8)+ROW('С закупкой'!$A$8),MATCH("№",'С закупкой'!$A$8:$Z$8,0)),""))</f>
        <v/>
      </c>
      <c r="D269" s="49">
        <f>IF(INDEX('С закупкой'!$A:$Z,ROW()-ROW($A$8)+ROW('С закупкой'!$A$8),MATCH("Бренд",'С закупкой'!$A$8:$Z$8,0))="","",INDEX('С закупкой'!$A:$Z,ROW()-ROW($A$8)+ROW('С закупкой'!$A$8),MATCH("Бренд",'С закупкой'!$A$8:$Z$8,0)))</f>
        <v/>
      </c>
      <c r="E269" s="50">
        <f>IF(INDEX('С закупкой'!$A:$Z,ROW()-ROW($A$8)+ROW('С закупкой'!$A$8),MATCH("Артикул",'С закупкой'!$A$8:$Z$8,0))="","",INDEX('С закупкой'!$A:$Z,ROW()-ROW($A$8)+ROW('С закупкой'!$A$8),MATCH("Артикул",'С закупкой'!$A$8:$Z$8,0)))</f>
        <v/>
      </c>
      <c r="F269" s="49">
        <f>IF(INDEX('С закупкой'!$A:$Z,ROW()-ROW($A$8)+ROW('С закупкой'!$A$8),MATCH("Комната",'С закупкой'!$A$8:$Z$8,0))="","",INDEX('С закупкой'!$A:$Z,ROW()-ROW($A$8)+ROW('С закупкой'!$A$8),MATCH("Комната",'С закупкой'!$A$8:$Z$8,0)))</f>
        <v/>
      </c>
      <c r="G269" s="51">
        <f>IF(INDEX('С закупкой'!$A:$Z,ROW()-ROW($A$8)+ROW('С закупкой'!$A$8),MATCH("Кол-во",'С закупкой'!$A$8:$Z$8,0))="","",INDEX('С закупкой'!$A:$Z,ROW()-ROW($A$8)+ROW('С закупкой'!$A$8),MATCH("Кол-во",'С закупкой'!$A$8:$Z$8,0)))</f>
        <v/>
      </c>
      <c r="H269" s="52">
        <f>IF(INDEX('С закупкой'!$A:$Z,ROW()-ROW($A$8)+ROW('С закупкой'!$A$8),MATCH("Ед.",'С закупкой'!$A$8:$Z$8,0))="","",INDEX('С закупкой'!$A:$Z,ROW()-ROW($A$8)+ROW('С закупкой'!$A$8),MATCH("Ед.",'С закупкой'!$A$8:$Z$8,0)))</f>
        <v/>
      </c>
      <c r="I269" s="53">
        <f>IF(INDEX('С закупкой'!$A:$Z,ROW()-ROW($A$8)+ROW('С закупкой'!$A$8),MATCH("Клиенту за ед.",'С закупкой'!$A$8:$Z$8,0))="","",INDEX('С закупкой'!$A:$Z,ROW()-ROW($A$8)+ROW('С закупкой'!$A$8),MATCH("Клиенту за ед.",'С закупкой'!$A$8:$Z$8,0)))</f>
        <v/>
      </c>
      <c r="J269" s="54">
        <f>IF(LEFT($C269,6)="Итого:",SUM(J$8:J268)-2*SUMIF($C$8:$C268,"Итого:*",J$8:J268),IF($C269="ИТОГО ПО ПРОЕКТУ",SUM(J$8:J268)-SUMIF($C$8:$C268,"Итого:*",J$8:J268),IF(INDEX('С закупкой'!$A:$Z,ROW()-ROW($A$8)+ROW('С закупкой'!$A$8),MATCH("Сумма клиенту",'С закупкой'!$A$8:$Z$8,0))="","",INDEX('С закупкой'!$A:$Z,ROW()-ROW($A$8)+ROW('С закупкой'!$A$8),MATCH("Сумма клиенту",'С закупкой'!$A$8:$Z$8,0)))))</f>
        <v/>
      </c>
      <c r="K269" s="50">
        <f>IF(INDEX('С закупкой'!$A:$Z,ROW()-ROW($A$8)+ROW('С закупкой'!$A$8),MATCH("Поставка",'С закупкой'!$A$8:$Z$8,0))="","",INDEX('С закупкой'!$A:$Z,ROW()-ROW($A$8)+ROW('С закупкой'!$A$8),MATCH("Поставка",'С закупкой'!$A$8:$Z$8,0)))</f>
        <v/>
      </c>
      <c r="L269" s="50">
        <f>IF(INDEX('С закупкой'!$A:$Z,ROW()-ROW($A$8)+ROW('С закупкой'!$A$8),MATCH("Примечание",'С закупкой'!$A$8:$Z$8,0))="","",INDEX('С закупкой'!$A:$Z,ROW()-ROW($A$8)+ROW('С закупкой'!$A$8),MATCH("Примечание",'С закупкой'!$A$8:$Z$8,0)))</f>
        <v/>
      </c>
    </row>
    <row r="270" ht="36" customHeight="1">
      <c r="A270" s="47">
        <f>IF(ISNA(MATCH("№",'С закупкой'!$A$8:$Z$8,0)),"!",IF(ISNUMBER(INDEX('С закупкой'!$A:$Z,ROW()-ROW($A$8)+ROW('С закупкой'!$A$8),MATCH("№",'С закупкой'!$A$8:$Z$8,0))),INDEX('С закупкой'!$A:$Z,ROW()-ROW($A$8)+ROW('С закупкой'!$A$8),MATCH("№",'С закупкой'!$A$8:$Z$8,0)),""))</f>
        <v/>
      </c>
      <c r="B270" s="48">
        <f>IF(ISBLANK(INDEX('С закупкой'!$A:$Z,ROW()-ROW($A$8)+ROW('С закупкой'!$A$8),MATCH("Фото",'С закупкой'!$A$8:$Z$8,0))),"",INDEX('С закупкой'!$A:$Z,ROW()-ROW($A$8)+ROW('С закупкой'!$A$8),MATCH("Фото",'С закупкой'!$A$8:$Z$8,0)))</f>
        <v/>
      </c>
      <c r="C270" s="49">
        <f>IF(INDEX('С закупкой'!$A:$Z,ROW()-ROW($A$8)+ROW('С закупкой'!$A$8),MATCH("Наименование",'С закупкой'!$A$8:$Z$8,0))&lt;&gt;"",INDEX('С закупкой'!$A:$Z,ROW()-ROW($A$8)+ROW('С закупкой'!$A$8),MATCH("Наименование",'С закупкой'!$A$8:$Z$8,0)),IF(ISTEXT(INDEX('С закупкой'!$A:$Z,ROW()-ROW($A$8)+ROW('С закупкой'!$A$8),MATCH("№",'С закупкой'!$A$8:$Z$8,0))),INDEX('С закупкой'!$A:$Z,ROW()-ROW($A$8)+ROW('С закупкой'!$A$8),MATCH("№",'С закупкой'!$A$8:$Z$8,0)),""))</f>
        <v/>
      </c>
      <c r="D270" s="49">
        <f>IF(INDEX('С закупкой'!$A:$Z,ROW()-ROW($A$8)+ROW('С закупкой'!$A$8),MATCH("Бренд",'С закупкой'!$A$8:$Z$8,0))="","",INDEX('С закупкой'!$A:$Z,ROW()-ROW($A$8)+ROW('С закупкой'!$A$8),MATCH("Бренд",'С закупкой'!$A$8:$Z$8,0)))</f>
        <v/>
      </c>
      <c r="E270" s="50">
        <f>IF(INDEX('С закупкой'!$A:$Z,ROW()-ROW($A$8)+ROW('С закупкой'!$A$8),MATCH("Артикул",'С закупкой'!$A$8:$Z$8,0))="","",INDEX('С закупкой'!$A:$Z,ROW()-ROW($A$8)+ROW('С закупкой'!$A$8),MATCH("Артикул",'С закупкой'!$A$8:$Z$8,0)))</f>
        <v/>
      </c>
      <c r="F270" s="49">
        <f>IF(INDEX('С закупкой'!$A:$Z,ROW()-ROW($A$8)+ROW('С закупкой'!$A$8),MATCH("Комната",'С закупкой'!$A$8:$Z$8,0))="","",INDEX('С закупкой'!$A:$Z,ROW()-ROW($A$8)+ROW('С закупкой'!$A$8),MATCH("Комната",'С закупкой'!$A$8:$Z$8,0)))</f>
        <v/>
      </c>
      <c r="G270" s="51">
        <f>IF(INDEX('С закупкой'!$A:$Z,ROW()-ROW($A$8)+ROW('С закупкой'!$A$8),MATCH("Кол-во",'С закупкой'!$A$8:$Z$8,0))="","",INDEX('С закупкой'!$A:$Z,ROW()-ROW($A$8)+ROW('С закупкой'!$A$8),MATCH("Кол-во",'С закупкой'!$A$8:$Z$8,0)))</f>
        <v/>
      </c>
      <c r="H270" s="52">
        <f>IF(INDEX('С закупкой'!$A:$Z,ROW()-ROW($A$8)+ROW('С закупкой'!$A$8),MATCH("Ед.",'С закупкой'!$A$8:$Z$8,0))="","",INDEX('С закупкой'!$A:$Z,ROW()-ROW($A$8)+ROW('С закупкой'!$A$8),MATCH("Ед.",'С закупкой'!$A$8:$Z$8,0)))</f>
        <v/>
      </c>
      <c r="I270" s="53">
        <f>IF(INDEX('С закупкой'!$A:$Z,ROW()-ROW($A$8)+ROW('С закупкой'!$A$8),MATCH("Клиенту за ед.",'С закупкой'!$A$8:$Z$8,0))="","",INDEX('С закупкой'!$A:$Z,ROW()-ROW($A$8)+ROW('С закупкой'!$A$8),MATCH("Клиенту за ед.",'С закупкой'!$A$8:$Z$8,0)))</f>
        <v/>
      </c>
      <c r="J270" s="54">
        <f>IF(LEFT($C270,6)="Итого:",SUM(J$8:J269)-2*SUMIF($C$8:$C269,"Итого:*",J$8:J269),IF($C270="ИТОГО ПО ПРОЕКТУ",SUM(J$8:J269)-SUMIF($C$8:$C269,"Итого:*",J$8:J269),IF(INDEX('С закупкой'!$A:$Z,ROW()-ROW($A$8)+ROW('С закупкой'!$A$8),MATCH("Сумма клиенту",'С закупкой'!$A$8:$Z$8,0))="","",INDEX('С закупкой'!$A:$Z,ROW()-ROW($A$8)+ROW('С закупкой'!$A$8),MATCH("Сумма клиенту",'С закупкой'!$A$8:$Z$8,0)))))</f>
        <v/>
      </c>
      <c r="K270" s="50">
        <f>IF(INDEX('С закупкой'!$A:$Z,ROW()-ROW($A$8)+ROW('С закупкой'!$A$8),MATCH("Поставка",'С закупкой'!$A$8:$Z$8,0))="","",INDEX('С закупкой'!$A:$Z,ROW()-ROW($A$8)+ROW('С закупкой'!$A$8),MATCH("Поставка",'С закупкой'!$A$8:$Z$8,0)))</f>
        <v/>
      </c>
      <c r="L270" s="50">
        <f>IF(INDEX('С закупкой'!$A:$Z,ROW()-ROW($A$8)+ROW('С закупкой'!$A$8),MATCH("Примечание",'С закупкой'!$A$8:$Z$8,0))="","",INDEX('С закупкой'!$A:$Z,ROW()-ROW($A$8)+ROW('С закупкой'!$A$8),MATCH("Примечание",'С закупкой'!$A$8:$Z$8,0)))</f>
        <v/>
      </c>
    </row>
    <row r="271" ht="36" customHeight="1">
      <c r="A271" s="47">
        <f>IF(ISNA(MATCH("№",'С закупкой'!$A$8:$Z$8,0)),"!",IF(ISNUMBER(INDEX('С закупкой'!$A:$Z,ROW()-ROW($A$8)+ROW('С закупкой'!$A$8),MATCH("№",'С закупкой'!$A$8:$Z$8,0))),INDEX('С закупкой'!$A:$Z,ROW()-ROW($A$8)+ROW('С закупкой'!$A$8),MATCH("№",'С закупкой'!$A$8:$Z$8,0)),""))</f>
        <v/>
      </c>
      <c r="B271" s="48">
        <f>IF(ISBLANK(INDEX('С закупкой'!$A:$Z,ROW()-ROW($A$8)+ROW('С закупкой'!$A$8),MATCH("Фото",'С закупкой'!$A$8:$Z$8,0))),"",INDEX('С закупкой'!$A:$Z,ROW()-ROW($A$8)+ROW('С закупкой'!$A$8),MATCH("Фото",'С закупкой'!$A$8:$Z$8,0)))</f>
        <v/>
      </c>
      <c r="C271" s="49">
        <f>IF(INDEX('С закупкой'!$A:$Z,ROW()-ROW($A$8)+ROW('С закупкой'!$A$8),MATCH("Наименование",'С закупкой'!$A$8:$Z$8,0))&lt;&gt;"",INDEX('С закупкой'!$A:$Z,ROW()-ROW($A$8)+ROW('С закупкой'!$A$8),MATCH("Наименование",'С закупкой'!$A$8:$Z$8,0)),IF(ISTEXT(INDEX('С закупкой'!$A:$Z,ROW()-ROW($A$8)+ROW('С закупкой'!$A$8),MATCH("№",'С закупкой'!$A$8:$Z$8,0))),INDEX('С закупкой'!$A:$Z,ROW()-ROW($A$8)+ROW('С закупкой'!$A$8),MATCH("№",'С закупкой'!$A$8:$Z$8,0)),""))</f>
        <v/>
      </c>
      <c r="D271" s="49">
        <f>IF(INDEX('С закупкой'!$A:$Z,ROW()-ROW($A$8)+ROW('С закупкой'!$A$8),MATCH("Бренд",'С закупкой'!$A$8:$Z$8,0))="","",INDEX('С закупкой'!$A:$Z,ROW()-ROW($A$8)+ROW('С закупкой'!$A$8),MATCH("Бренд",'С закупкой'!$A$8:$Z$8,0)))</f>
        <v/>
      </c>
      <c r="E271" s="50">
        <f>IF(INDEX('С закупкой'!$A:$Z,ROW()-ROW($A$8)+ROW('С закупкой'!$A$8),MATCH("Артикул",'С закупкой'!$A$8:$Z$8,0))="","",INDEX('С закупкой'!$A:$Z,ROW()-ROW($A$8)+ROW('С закупкой'!$A$8),MATCH("Артикул",'С закупкой'!$A$8:$Z$8,0)))</f>
        <v/>
      </c>
      <c r="F271" s="49">
        <f>IF(INDEX('С закупкой'!$A:$Z,ROW()-ROW($A$8)+ROW('С закупкой'!$A$8),MATCH("Комната",'С закупкой'!$A$8:$Z$8,0))="","",INDEX('С закупкой'!$A:$Z,ROW()-ROW($A$8)+ROW('С закупкой'!$A$8),MATCH("Комната",'С закупкой'!$A$8:$Z$8,0)))</f>
        <v/>
      </c>
      <c r="G271" s="51">
        <f>IF(INDEX('С закупкой'!$A:$Z,ROW()-ROW($A$8)+ROW('С закупкой'!$A$8),MATCH("Кол-во",'С закупкой'!$A$8:$Z$8,0))="","",INDEX('С закупкой'!$A:$Z,ROW()-ROW($A$8)+ROW('С закупкой'!$A$8),MATCH("Кол-во",'С закупкой'!$A$8:$Z$8,0)))</f>
        <v/>
      </c>
      <c r="H271" s="52">
        <f>IF(INDEX('С закупкой'!$A:$Z,ROW()-ROW($A$8)+ROW('С закупкой'!$A$8),MATCH("Ед.",'С закупкой'!$A$8:$Z$8,0))="","",INDEX('С закупкой'!$A:$Z,ROW()-ROW($A$8)+ROW('С закупкой'!$A$8),MATCH("Ед.",'С закупкой'!$A$8:$Z$8,0)))</f>
        <v/>
      </c>
      <c r="I271" s="53">
        <f>IF(INDEX('С закупкой'!$A:$Z,ROW()-ROW($A$8)+ROW('С закупкой'!$A$8),MATCH("Клиенту за ед.",'С закупкой'!$A$8:$Z$8,0))="","",INDEX('С закупкой'!$A:$Z,ROW()-ROW($A$8)+ROW('С закупкой'!$A$8),MATCH("Клиенту за ед.",'С закупкой'!$A$8:$Z$8,0)))</f>
        <v/>
      </c>
      <c r="J271" s="54">
        <f>IF(LEFT($C271,6)="Итого:",SUM(J$8:J270)-2*SUMIF($C$8:$C270,"Итого:*",J$8:J270),IF($C271="ИТОГО ПО ПРОЕКТУ",SUM(J$8:J270)-SUMIF($C$8:$C270,"Итого:*",J$8:J270),IF(INDEX('С закупкой'!$A:$Z,ROW()-ROW($A$8)+ROW('С закупкой'!$A$8),MATCH("Сумма клиенту",'С закупкой'!$A$8:$Z$8,0))="","",INDEX('С закупкой'!$A:$Z,ROW()-ROW($A$8)+ROW('С закупкой'!$A$8),MATCH("Сумма клиенту",'С закупкой'!$A$8:$Z$8,0)))))</f>
        <v/>
      </c>
      <c r="K271" s="50">
        <f>IF(INDEX('С закупкой'!$A:$Z,ROW()-ROW($A$8)+ROW('С закупкой'!$A$8),MATCH("Поставка",'С закупкой'!$A$8:$Z$8,0))="","",INDEX('С закупкой'!$A:$Z,ROW()-ROW($A$8)+ROW('С закупкой'!$A$8),MATCH("Поставка",'С закупкой'!$A$8:$Z$8,0)))</f>
        <v/>
      </c>
      <c r="L271" s="50">
        <f>IF(INDEX('С закупкой'!$A:$Z,ROW()-ROW($A$8)+ROW('С закупкой'!$A$8),MATCH("Примечание",'С закупкой'!$A$8:$Z$8,0))="","",INDEX('С закупкой'!$A:$Z,ROW()-ROW($A$8)+ROW('С закупкой'!$A$8),MATCH("Примечание",'С закупкой'!$A$8:$Z$8,0)))</f>
        <v/>
      </c>
    </row>
    <row r="272" ht="36" customHeight="1">
      <c r="A272" s="47">
        <f>IF(ISNA(MATCH("№",'С закупкой'!$A$8:$Z$8,0)),"!",IF(ISNUMBER(INDEX('С закупкой'!$A:$Z,ROW()-ROW($A$8)+ROW('С закупкой'!$A$8),MATCH("№",'С закупкой'!$A$8:$Z$8,0))),INDEX('С закупкой'!$A:$Z,ROW()-ROW($A$8)+ROW('С закупкой'!$A$8),MATCH("№",'С закупкой'!$A$8:$Z$8,0)),""))</f>
        <v/>
      </c>
      <c r="B272" s="48">
        <f>IF(ISBLANK(INDEX('С закупкой'!$A:$Z,ROW()-ROW($A$8)+ROW('С закупкой'!$A$8),MATCH("Фото",'С закупкой'!$A$8:$Z$8,0))),"",INDEX('С закупкой'!$A:$Z,ROW()-ROW($A$8)+ROW('С закупкой'!$A$8),MATCH("Фото",'С закупкой'!$A$8:$Z$8,0)))</f>
        <v/>
      </c>
      <c r="C272" s="49">
        <f>IF(INDEX('С закупкой'!$A:$Z,ROW()-ROW($A$8)+ROW('С закупкой'!$A$8),MATCH("Наименование",'С закупкой'!$A$8:$Z$8,0))&lt;&gt;"",INDEX('С закупкой'!$A:$Z,ROW()-ROW($A$8)+ROW('С закупкой'!$A$8),MATCH("Наименование",'С закупкой'!$A$8:$Z$8,0)),IF(ISTEXT(INDEX('С закупкой'!$A:$Z,ROW()-ROW($A$8)+ROW('С закупкой'!$A$8),MATCH("№",'С закупкой'!$A$8:$Z$8,0))),INDEX('С закупкой'!$A:$Z,ROW()-ROW($A$8)+ROW('С закупкой'!$A$8),MATCH("№",'С закупкой'!$A$8:$Z$8,0)),""))</f>
        <v/>
      </c>
      <c r="D272" s="49">
        <f>IF(INDEX('С закупкой'!$A:$Z,ROW()-ROW($A$8)+ROW('С закупкой'!$A$8),MATCH("Бренд",'С закупкой'!$A$8:$Z$8,0))="","",INDEX('С закупкой'!$A:$Z,ROW()-ROW($A$8)+ROW('С закупкой'!$A$8),MATCH("Бренд",'С закупкой'!$A$8:$Z$8,0)))</f>
        <v/>
      </c>
      <c r="E272" s="50">
        <f>IF(INDEX('С закупкой'!$A:$Z,ROW()-ROW($A$8)+ROW('С закупкой'!$A$8),MATCH("Артикул",'С закупкой'!$A$8:$Z$8,0))="","",INDEX('С закупкой'!$A:$Z,ROW()-ROW($A$8)+ROW('С закупкой'!$A$8),MATCH("Артикул",'С закупкой'!$A$8:$Z$8,0)))</f>
        <v/>
      </c>
      <c r="F272" s="49">
        <f>IF(INDEX('С закупкой'!$A:$Z,ROW()-ROW($A$8)+ROW('С закупкой'!$A$8),MATCH("Комната",'С закупкой'!$A$8:$Z$8,0))="","",INDEX('С закупкой'!$A:$Z,ROW()-ROW($A$8)+ROW('С закупкой'!$A$8),MATCH("Комната",'С закупкой'!$A$8:$Z$8,0)))</f>
        <v/>
      </c>
      <c r="G272" s="51">
        <f>IF(INDEX('С закупкой'!$A:$Z,ROW()-ROW($A$8)+ROW('С закупкой'!$A$8),MATCH("Кол-во",'С закупкой'!$A$8:$Z$8,0))="","",INDEX('С закупкой'!$A:$Z,ROW()-ROW($A$8)+ROW('С закупкой'!$A$8),MATCH("Кол-во",'С закупкой'!$A$8:$Z$8,0)))</f>
        <v/>
      </c>
      <c r="H272" s="52">
        <f>IF(INDEX('С закупкой'!$A:$Z,ROW()-ROW($A$8)+ROW('С закупкой'!$A$8),MATCH("Ед.",'С закупкой'!$A$8:$Z$8,0))="","",INDEX('С закупкой'!$A:$Z,ROW()-ROW($A$8)+ROW('С закупкой'!$A$8),MATCH("Ед.",'С закупкой'!$A$8:$Z$8,0)))</f>
        <v/>
      </c>
      <c r="I272" s="53">
        <f>IF(INDEX('С закупкой'!$A:$Z,ROW()-ROW($A$8)+ROW('С закупкой'!$A$8),MATCH("Клиенту за ед.",'С закупкой'!$A$8:$Z$8,0))="","",INDEX('С закупкой'!$A:$Z,ROW()-ROW($A$8)+ROW('С закупкой'!$A$8),MATCH("Клиенту за ед.",'С закупкой'!$A$8:$Z$8,0)))</f>
        <v/>
      </c>
      <c r="J272" s="54">
        <f>IF(LEFT($C272,6)="Итого:",SUM(J$8:J271)-2*SUMIF($C$8:$C271,"Итого:*",J$8:J271),IF($C272="ИТОГО ПО ПРОЕКТУ",SUM(J$8:J271)-SUMIF($C$8:$C271,"Итого:*",J$8:J271),IF(INDEX('С закупкой'!$A:$Z,ROW()-ROW($A$8)+ROW('С закупкой'!$A$8),MATCH("Сумма клиенту",'С закупкой'!$A$8:$Z$8,0))="","",INDEX('С закупкой'!$A:$Z,ROW()-ROW($A$8)+ROW('С закупкой'!$A$8),MATCH("Сумма клиенту",'С закупкой'!$A$8:$Z$8,0)))))</f>
        <v/>
      </c>
      <c r="K272" s="50">
        <f>IF(INDEX('С закупкой'!$A:$Z,ROW()-ROW($A$8)+ROW('С закупкой'!$A$8),MATCH("Поставка",'С закупкой'!$A$8:$Z$8,0))="","",INDEX('С закупкой'!$A:$Z,ROW()-ROW($A$8)+ROW('С закупкой'!$A$8),MATCH("Поставка",'С закупкой'!$A$8:$Z$8,0)))</f>
        <v/>
      </c>
      <c r="L272" s="50">
        <f>IF(INDEX('С закупкой'!$A:$Z,ROW()-ROW($A$8)+ROW('С закупкой'!$A$8),MATCH("Примечание",'С закупкой'!$A$8:$Z$8,0))="","",INDEX('С закупкой'!$A:$Z,ROW()-ROW($A$8)+ROW('С закупкой'!$A$8),MATCH("Примечание",'С закупкой'!$A$8:$Z$8,0)))</f>
        <v/>
      </c>
    </row>
    <row r="273" ht="36" customHeight="1">
      <c r="A273" s="47">
        <f>IF(ISNA(MATCH("№",'С закупкой'!$A$8:$Z$8,0)),"!",IF(ISNUMBER(INDEX('С закупкой'!$A:$Z,ROW()-ROW($A$8)+ROW('С закупкой'!$A$8),MATCH("№",'С закупкой'!$A$8:$Z$8,0))),INDEX('С закупкой'!$A:$Z,ROW()-ROW($A$8)+ROW('С закупкой'!$A$8),MATCH("№",'С закупкой'!$A$8:$Z$8,0)),""))</f>
        <v/>
      </c>
      <c r="B273" s="48">
        <f>IF(ISBLANK(INDEX('С закупкой'!$A:$Z,ROW()-ROW($A$8)+ROW('С закупкой'!$A$8),MATCH("Фото",'С закупкой'!$A$8:$Z$8,0))),"",INDEX('С закупкой'!$A:$Z,ROW()-ROW($A$8)+ROW('С закупкой'!$A$8),MATCH("Фото",'С закупкой'!$A$8:$Z$8,0)))</f>
        <v/>
      </c>
      <c r="C273" s="49">
        <f>IF(INDEX('С закупкой'!$A:$Z,ROW()-ROW($A$8)+ROW('С закупкой'!$A$8),MATCH("Наименование",'С закупкой'!$A$8:$Z$8,0))&lt;&gt;"",INDEX('С закупкой'!$A:$Z,ROW()-ROW($A$8)+ROW('С закупкой'!$A$8),MATCH("Наименование",'С закупкой'!$A$8:$Z$8,0)),IF(ISTEXT(INDEX('С закупкой'!$A:$Z,ROW()-ROW($A$8)+ROW('С закупкой'!$A$8),MATCH("№",'С закупкой'!$A$8:$Z$8,0))),INDEX('С закупкой'!$A:$Z,ROW()-ROW($A$8)+ROW('С закупкой'!$A$8),MATCH("№",'С закупкой'!$A$8:$Z$8,0)),""))</f>
        <v/>
      </c>
      <c r="D273" s="49">
        <f>IF(INDEX('С закупкой'!$A:$Z,ROW()-ROW($A$8)+ROW('С закупкой'!$A$8),MATCH("Бренд",'С закупкой'!$A$8:$Z$8,0))="","",INDEX('С закупкой'!$A:$Z,ROW()-ROW($A$8)+ROW('С закупкой'!$A$8),MATCH("Бренд",'С закупкой'!$A$8:$Z$8,0)))</f>
        <v/>
      </c>
      <c r="E273" s="50">
        <f>IF(INDEX('С закупкой'!$A:$Z,ROW()-ROW($A$8)+ROW('С закупкой'!$A$8),MATCH("Артикул",'С закупкой'!$A$8:$Z$8,0))="","",INDEX('С закупкой'!$A:$Z,ROW()-ROW($A$8)+ROW('С закупкой'!$A$8),MATCH("Артикул",'С закупкой'!$A$8:$Z$8,0)))</f>
        <v/>
      </c>
      <c r="F273" s="49">
        <f>IF(INDEX('С закупкой'!$A:$Z,ROW()-ROW($A$8)+ROW('С закупкой'!$A$8),MATCH("Комната",'С закупкой'!$A$8:$Z$8,0))="","",INDEX('С закупкой'!$A:$Z,ROW()-ROW($A$8)+ROW('С закупкой'!$A$8),MATCH("Комната",'С закупкой'!$A$8:$Z$8,0)))</f>
        <v/>
      </c>
      <c r="G273" s="51">
        <f>IF(INDEX('С закупкой'!$A:$Z,ROW()-ROW($A$8)+ROW('С закупкой'!$A$8),MATCH("Кол-во",'С закупкой'!$A$8:$Z$8,0))="","",INDEX('С закупкой'!$A:$Z,ROW()-ROW($A$8)+ROW('С закупкой'!$A$8),MATCH("Кол-во",'С закупкой'!$A$8:$Z$8,0)))</f>
        <v/>
      </c>
      <c r="H273" s="52">
        <f>IF(INDEX('С закупкой'!$A:$Z,ROW()-ROW($A$8)+ROW('С закупкой'!$A$8),MATCH("Ед.",'С закупкой'!$A$8:$Z$8,0))="","",INDEX('С закупкой'!$A:$Z,ROW()-ROW($A$8)+ROW('С закупкой'!$A$8),MATCH("Ед.",'С закупкой'!$A$8:$Z$8,0)))</f>
        <v/>
      </c>
      <c r="I273" s="53">
        <f>IF(INDEX('С закупкой'!$A:$Z,ROW()-ROW($A$8)+ROW('С закупкой'!$A$8),MATCH("Клиенту за ед.",'С закупкой'!$A$8:$Z$8,0))="","",INDEX('С закупкой'!$A:$Z,ROW()-ROW($A$8)+ROW('С закупкой'!$A$8),MATCH("Клиенту за ед.",'С закупкой'!$A$8:$Z$8,0)))</f>
        <v/>
      </c>
      <c r="J273" s="54">
        <f>IF(LEFT($C273,6)="Итого:",SUM(J$8:J272)-2*SUMIF($C$8:$C272,"Итого:*",J$8:J272),IF($C273="ИТОГО ПО ПРОЕКТУ",SUM(J$8:J272)-SUMIF($C$8:$C272,"Итого:*",J$8:J272),IF(INDEX('С закупкой'!$A:$Z,ROW()-ROW($A$8)+ROW('С закупкой'!$A$8),MATCH("Сумма клиенту",'С закупкой'!$A$8:$Z$8,0))="","",INDEX('С закупкой'!$A:$Z,ROW()-ROW($A$8)+ROW('С закупкой'!$A$8),MATCH("Сумма клиенту",'С закупкой'!$A$8:$Z$8,0)))))</f>
        <v/>
      </c>
      <c r="K273" s="50">
        <f>IF(INDEX('С закупкой'!$A:$Z,ROW()-ROW($A$8)+ROW('С закупкой'!$A$8),MATCH("Поставка",'С закупкой'!$A$8:$Z$8,0))="","",INDEX('С закупкой'!$A:$Z,ROW()-ROW($A$8)+ROW('С закупкой'!$A$8),MATCH("Поставка",'С закупкой'!$A$8:$Z$8,0)))</f>
        <v/>
      </c>
      <c r="L273" s="50">
        <f>IF(INDEX('С закупкой'!$A:$Z,ROW()-ROW($A$8)+ROW('С закупкой'!$A$8),MATCH("Примечание",'С закупкой'!$A$8:$Z$8,0))="","",INDEX('С закупкой'!$A:$Z,ROW()-ROW($A$8)+ROW('С закупкой'!$A$8),MATCH("Примечание",'С закупкой'!$A$8:$Z$8,0)))</f>
        <v/>
      </c>
    </row>
    <row r="274" ht="36" customHeight="1">
      <c r="A274" s="47">
        <f>IF(ISNA(MATCH("№",'С закупкой'!$A$8:$Z$8,0)),"!",IF(ISNUMBER(INDEX('С закупкой'!$A:$Z,ROW()-ROW($A$8)+ROW('С закупкой'!$A$8),MATCH("№",'С закупкой'!$A$8:$Z$8,0))),INDEX('С закупкой'!$A:$Z,ROW()-ROW($A$8)+ROW('С закупкой'!$A$8),MATCH("№",'С закупкой'!$A$8:$Z$8,0)),""))</f>
        <v/>
      </c>
      <c r="B274" s="48">
        <f>IF(ISBLANK(INDEX('С закупкой'!$A:$Z,ROW()-ROW($A$8)+ROW('С закупкой'!$A$8),MATCH("Фото",'С закупкой'!$A$8:$Z$8,0))),"",INDEX('С закупкой'!$A:$Z,ROW()-ROW($A$8)+ROW('С закупкой'!$A$8),MATCH("Фото",'С закупкой'!$A$8:$Z$8,0)))</f>
        <v/>
      </c>
      <c r="C274" s="49">
        <f>IF(INDEX('С закупкой'!$A:$Z,ROW()-ROW($A$8)+ROW('С закупкой'!$A$8),MATCH("Наименование",'С закупкой'!$A$8:$Z$8,0))&lt;&gt;"",INDEX('С закупкой'!$A:$Z,ROW()-ROW($A$8)+ROW('С закупкой'!$A$8),MATCH("Наименование",'С закупкой'!$A$8:$Z$8,0)),IF(ISTEXT(INDEX('С закупкой'!$A:$Z,ROW()-ROW($A$8)+ROW('С закупкой'!$A$8),MATCH("№",'С закупкой'!$A$8:$Z$8,0))),INDEX('С закупкой'!$A:$Z,ROW()-ROW($A$8)+ROW('С закупкой'!$A$8),MATCH("№",'С закупкой'!$A$8:$Z$8,0)),""))</f>
        <v/>
      </c>
      <c r="D274" s="49">
        <f>IF(INDEX('С закупкой'!$A:$Z,ROW()-ROW($A$8)+ROW('С закупкой'!$A$8),MATCH("Бренд",'С закупкой'!$A$8:$Z$8,0))="","",INDEX('С закупкой'!$A:$Z,ROW()-ROW($A$8)+ROW('С закупкой'!$A$8),MATCH("Бренд",'С закупкой'!$A$8:$Z$8,0)))</f>
        <v/>
      </c>
      <c r="E274" s="50">
        <f>IF(INDEX('С закупкой'!$A:$Z,ROW()-ROW($A$8)+ROW('С закупкой'!$A$8),MATCH("Артикул",'С закупкой'!$A$8:$Z$8,0))="","",INDEX('С закупкой'!$A:$Z,ROW()-ROW($A$8)+ROW('С закупкой'!$A$8),MATCH("Артикул",'С закупкой'!$A$8:$Z$8,0)))</f>
        <v/>
      </c>
      <c r="F274" s="49">
        <f>IF(INDEX('С закупкой'!$A:$Z,ROW()-ROW($A$8)+ROW('С закупкой'!$A$8),MATCH("Комната",'С закупкой'!$A$8:$Z$8,0))="","",INDEX('С закупкой'!$A:$Z,ROW()-ROW($A$8)+ROW('С закупкой'!$A$8),MATCH("Комната",'С закупкой'!$A$8:$Z$8,0)))</f>
        <v/>
      </c>
      <c r="G274" s="51">
        <f>IF(INDEX('С закупкой'!$A:$Z,ROW()-ROW($A$8)+ROW('С закупкой'!$A$8),MATCH("Кол-во",'С закупкой'!$A$8:$Z$8,0))="","",INDEX('С закупкой'!$A:$Z,ROW()-ROW($A$8)+ROW('С закупкой'!$A$8),MATCH("Кол-во",'С закупкой'!$A$8:$Z$8,0)))</f>
        <v/>
      </c>
      <c r="H274" s="52">
        <f>IF(INDEX('С закупкой'!$A:$Z,ROW()-ROW($A$8)+ROW('С закупкой'!$A$8),MATCH("Ед.",'С закупкой'!$A$8:$Z$8,0))="","",INDEX('С закупкой'!$A:$Z,ROW()-ROW($A$8)+ROW('С закупкой'!$A$8),MATCH("Ед.",'С закупкой'!$A$8:$Z$8,0)))</f>
        <v/>
      </c>
      <c r="I274" s="53">
        <f>IF(INDEX('С закупкой'!$A:$Z,ROW()-ROW($A$8)+ROW('С закупкой'!$A$8),MATCH("Клиенту за ед.",'С закупкой'!$A$8:$Z$8,0))="","",INDEX('С закупкой'!$A:$Z,ROW()-ROW($A$8)+ROW('С закупкой'!$A$8),MATCH("Клиенту за ед.",'С закупкой'!$A$8:$Z$8,0)))</f>
        <v/>
      </c>
      <c r="J274" s="54">
        <f>IF(LEFT($C274,6)="Итого:",SUM(J$8:J273)-2*SUMIF($C$8:$C273,"Итого:*",J$8:J273),IF($C274="ИТОГО ПО ПРОЕКТУ",SUM(J$8:J273)-SUMIF($C$8:$C273,"Итого:*",J$8:J273),IF(INDEX('С закупкой'!$A:$Z,ROW()-ROW($A$8)+ROW('С закупкой'!$A$8),MATCH("Сумма клиенту",'С закупкой'!$A$8:$Z$8,0))="","",INDEX('С закупкой'!$A:$Z,ROW()-ROW($A$8)+ROW('С закупкой'!$A$8),MATCH("Сумма клиенту",'С закупкой'!$A$8:$Z$8,0)))))</f>
        <v/>
      </c>
      <c r="K274" s="50">
        <f>IF(INDEX('С закупкой'!$A:$Z,ROW()-ROW($A$8)+ROW('С закупкой'!$A$8),MATCH("Поставка",'С закупкой'!$A$8:$Z$8,0))="","",INDEX('С закупкой'!$A:$Z,ROW()-ROW($A$8)+ROW('С закупкой'!$A$8),MATCH("Поставка",'С закупкой'!$A$8:$Z$8,0)))</f>
        <v/>
      </c>
      <c r="L274" s="50">
        <f>IF(INDEX('С закупкой'!$A:$Z,ROW()-ROW($A$8)+ROW('С закупкой'!$A$8),MATCH("Примечание",'С закупкой'!$A$8:$Z$8,0))="","",INDEX('С закупкой'!$A:$Z,ROW()-ROW($A$8)+ROW('С закупкой'!$A$8),MATCH("Примечание",'С закупкой'!$A$8:$Z$8,0)))</f>
        <v/>
      </c>
    </row>
    <row r="275" ht="36" customHeight="1">
      <c r="A275" s="47">
        <f>IF(ISNA(MATCH("№",'С закупкой'!$A$8:$Z$8,0)),"!",IF(ISNUMBER(INDEX('С закупкой'!$A:$Z,ROW()-ROW($A$8)+ROW('С закупкой'!$A$8),MATCH("№",'С закупкой'!$A$8:$Z$8,0))),INDEX('С закупкой'!$A:$Z,ROW()-ROW($A$8)+ROW('С закупкой'!$A$8),MATCH("№",'С закупкой'!$A$8:$Z$8,0)),""))</f>
        <v/>
      </c>
      <c r="B275" s="48">
        <f>IF(ISBLANK(INDEX('С закупкой'!$A:$Z,ROW()-ROW($A$8)+ROW('С закупкой'!$A$8),MATCH("Фото",'С закупкой'!$A$8:$Z$8,0))),"",INDEX('С закупкой'!$A:$Z,ROW()-ROW($A$8)+ROW('С закупкой'!$A$8),MATCH("Фото",'С закупкой'!$A$8:$Z$8,0)))</f>
        <v/>
      </c>
      <c r="C275" s="49">
        <f>IF(INDEX('С закупкой'!$A:$Z,ROW()-ROW($A$8)+ROW('С закупкой'!$A$8),MATCH("Наименование",'С закупкой'!$A$8:$Z$8,0))&lt;&gt;"",INDEX('С закупкой'!$A:$Z,ROW()-ROW($A$8)+ROW('С закупкой'!$A$8),MATCH("Наименование",'С закупкой'!$A$8:$Z$8,0)),IF(ISTEXT(INDEX('С закупкой'!$A:$Z,ROW()-ROW($A$8)+ROW('С закупкой'!$A$8),MATCH("№",'С закупкой'!$A$8:$Z$8,0))),INDEX('С закупкой'!$A:$Z,ROW()-ROW($A$8)+ROW('С закупкой'!$A$8),MATCH("№",'С закупкой'!$A$8:$Z$8,0)),""))</f>
        <v/>
      </c>
      <c r="D275" s="49">
        <f>IF(INDEX('С закупкой'!$A:$Z,ROW()-ROW($A$8)+ROW('С закупкой'!$A$8),MATCH("Бренд",'С закупкой'!$A$8:$Z$8,0))="","",INDEX('С закупкой'!$A:$Z,ROW()-ROW($A$8)+ROW('С закупкой'!$A$8),MATCH("Бренд",'С закупкой'!$A$8:$Z$8,0)))</f>
        <v/>
      </c>
      <c r="E275" s="50">
        <f>IF(INDEX('С закупкой'!$A:$Z,ROW()-ROW($A$8)+ROW('С закупкой'!$A$8),MATCH("Артикул",'С закупкой'!$A$8:$Z$8,0))="","",INDEX('С закупкой'!$A:$Z,ROW()-ROW($A$8)+ROW('С закупкой'!$A$8),MATCH("Артикул",'С закупкой'!$A$8:$Z$8,0)))</f>
        <v/>
      </c>
      <c r="F275" s="49">
        <f>IF(INDEX('С закупкой'!$A:$Z,ROW()-ROW($A$8)+ROW('С закупкой'!$A$8),MATCH("Комната",'С закупкой'!$A$8:$Z$8,0))="","",INDEX('С закупкой'!$A:$Z,ROW()-ROW($A$8)+ROW('С закупкой'!$A$8),MATCH("Комната",'С закупкой'!$A$8:$Z$8,0)))</f>
        <v/>
      </c>
      <c r="G275" s="51">
        <f>IF(INDEX('С закупкой'!$A:$Z,ROW()-ROW($A$8)+ROW('С закупкой'!$A$8),MATCH("Кол-во",'С закупкой'!$A$8:$Z$8,0))="","",INDEX('С закупкой'!$A:$Z,ROW()-ROW($A$8)+ROW('С закупкой'!$A$8),MATCH("Кол-во",'С закупкой'!$A$8:$Z$8,0)))</f>
        <v/>
      </c>
      <c r="H275" s="52">
        <f>IF(INDEX('С закупкой'!$A:$Z,ROW()-ROW($A$8)+ROW('С закупкой'!$A$8),MATCH("Ед.",'С закупкой'!$A$8:$Z$8,0))="","",INDEX('С закупкой'!$A:$Z,ROW()-ROW($A$8)+ROW('С закупкой'!$A$8),MATCH("Ед.",'С закупкой'!$A$8:$Z$8,0)))</f>
        <v/>
      </c>
      <c r="I275" s="53">
        <f>IF(INDEX('С закупкой'!$A:$Z,ROW()-ROW($A$8)+ROW('С закупкой'!$A$8),MATCH("Клиенту за ед.",'С закупкой'!$A$8:$Z$8,0))="","",INDEX('С закупкой'!$A:$Z,ROW()-ROW($A$8)+ROW('С закупкой'!$A$8),MATCH("Клиенту за ед.",'С закупкой'!$A$8:$Z$8,0)))</f>
        <v/>
      </c>
      <c r="J275" s="54">
        <f>IF(LEFT($C275,6)="Итого:",SUM(J$8:J274)-2*SUMIF($C$8:$C274,"Итого:*",J$8:J274),IF($C275="ИТОГО ПО ПРОЕКТУ",SUM(J$8:J274)-SUMIF($C$8:$C274,"Итого:*",J$8:J274),IF(INDEX('С закупкой'!$A:$Z,ROW()-ROW($A$8)+ROW('С закупкой'!$A$8),MATCH("Сумма клиенту",'С закупкой'!$A$8:$Z$8,0))="","",INDEX('С закупкой'!$A:$Z,ROW()-ROW($A$8)+ROW('С закупкой'!$A$8),MATCH("Сумма клиенту",'С закупкой'!$A$8:$Z$8,0)))))</f>
        <v/>
      </c>
      <c r="K275" s="50">
        <f>IF(INDEX('С закупкой'!$A:$Z,ROW()-ROW($A$8)+ROW('С закупкой'!$A$8),MATCH("Поставка",'С закупкой'!$A$8:$Z$8,0))="","",INDEX('С закупкой'!$A:$Z,ROW()-ROW($A$8)+ROW('С закупкой'!$A$8),MATCH("Поставка",'С закупкой'!$A$8:$Z$8,0)))</f>
        <v/>
      </c>
      <c r="L275" s="50">
        <f>IF(INDEX('С закупкой'!$A:$Z,ROW()-ROW($A$8)+ROW('С закупкой'!$A$8),MATCH("Примечание",'С закупкой'!$A$8:$Z$8,0))="","",INDEX('С закупкой'!$A:$Z,ROW()-ROW($A$8)+ROW('С закупкой'!$A$8),MATCH("Примечание",'С закупкой'!$A$8:$Z$8,0)))</f>
        <v/>
      </c>
    </row>
    <row r="276" ht="36" customHeight="1">
      <c r="A276" s="47">
        <f>IF(ISNA(MATCH("№",'С закупкой'!$A$8:$Z$8,0)),"!",IF(ISNUMBER(INDEX('С закупкой'!$A:$Z,ROW()-ROW($A$8)+ROW('С закупкой'!$A$8),MATCH("№",'С закупкой'!$A$8:$Z$8,0))),INDEX('С закупкой'!$A:$Z,ROW()-ROW($A$8)+ROW('С закупкой'!$A$8),MATCH("№",'С закупкой'!$A$8:$Z$8,0)),""))</f>
        <v/>
      </c>
      <c r="B276" s="48">
        <f>IF(ISBLANK(INDEX('С закупкой'!$A:$Z,ROW()-ROW($A$8)+ROW('С закупкой'!$A$8),MATCH("Фото",'С закупкой'!$A$8:$Z$8,0))),"",INDEX('С закупкой'!$A:$Z,ROW()-ROW($A$8)+ROW('С закупкой'!$A$8),MATCH("Фото",'С закупкой'!$A$8:$Z$8,0)))</f>
        <v/>
      </c>
      <c r="C276" s="49">
        <f>IF(INDEX('С закупкой'!$A:$Z,ROW()-ROW($A$8)+ROW('С закупкой'!$A$8),MATCH("Наименование",'С закупкой'!$A$8:$Z$8,0))&lt;&gt;"",INDEX('С закупкой'!$A:$Z,ROW()-ROW($A$8)+ROW('С закупкой'!$A$8),MATCH("Наименование",'С закупкой'!$A$8:$Z$8,0)),IF(ISTEXT(INDEX('С закупкой'!$A:$Z,ROW()-ROW($A$8)+ROW('С закупкой'!$A$8),MATCH("№",'С закупкой'!$A$8:$Z$8,0))),INDEX('С закупкой'!$A:$Z,ROW()-ROW($A$8)+ROW('С закупкой'!$A$8),MATCH("№",'С закупкой'!$A$8:$Z$8,0)),""))</f>
        <v/>
      </c>
      <c r="D276" s="49">
        <f>IF(INDEX('С закупкой'!$A:$Z,ROW()-ROW($A$8)+ROW('С закупкой'!$A$8),MATCH("Бренд",'С закупкой'!$A$8:$Z$8,0))="","",INDEX('С закупкой'!$A:$Z,ROW()-ROW($A$8)+ROW('С закупкой'!$A$8),MATCH("Бренд",'С закупкой'!$A$8:$Z$8,0)))</f>
        <v/>
      </c>
      <c r="E276" s="50">
        <f>IF(INDEX('С закупкой'!$A:$Z,ROW()-ROW($A$8)+ROW('С закупкой'!$A$8),MATCH("Артикул",'С закупкой'!$A$8:$Z$8,0))="","",INDEX('С закупкой'!$A:$Z,ROW()-ROW($A$8)+ROW('С закупкой'!$A$8),MATCH("Артикул",'С закупкой'!$A$8:$Z$8,0)))</f>
        <v/>
      </c>
      <c r="F276" s="49">
        <f>IF(INDEX('С закупкой'!$A:$Z,ROW()-ROW($A$8)+ROW('С закупкой'!$A$8),MATCH("Комната",'С закупкой'!$A$8:$Z$8,0))="","",INDEX('С закупкой'!$A:$Z,ROW()-ROW($A$8)+ROW('С закупкой'!$A$8),MATCH("Комната",'С закупкой'!$A$8:$Z$8,0)))</f>
        <v/>
      </c>
      <c r="G276" s="51">
        <f>IF(INDEX('С закупкой'!$A:$Z,ROW()-ROW($A$8)+ROW('С закупкой'!$A$8),MATCH("Кол-во",'С закупкой'!$A$8:$Z$8,0))="","",INDEX('С закупкой'!$A:$Z,ROW()-ROW($A$8)+ROW('С закупкой'!$A$8),MATCH("Кол-во",'С закупкой'!$A$8:$Z$8,0)))</f>
        <v/>
      </c>
      <c r="H276" s="52">
        <f>IF(INDEX('С закупкой'!$A:$Z,ROW()-ROW($A$8)+ROW('С закупкой'!$A$8),MATCH("Ед.",'С закупкой'!$A$8:$Z$8,0))="","",INDEX('С закупкой'!$A:$Z,ROW()-ROW($A$8)+ROW('С закупкой'!$A$8),MATCH("Ед.",'С закупкой'!$A$8:$Z$8,0)))</f>
        <v/>
      </c>
      <c r="I276" s="53">
        <f>IF(INDEX('С закупкой'!$A:$Z,ROW()-ROW($A$8)+ROW('С закупкой'!$A$8),MATCH("Клиенту за ед.",'С закупкой'!$A$8:$Z$8,0))="","",INDEX('С закупкой'!$A:$Z,ROW()-ROW($A$8)+ROW('С закупкой'!$A$8),MATCH("Клиенту за ед.",'С закупкой'!$A$8:$Z$8,0)))</f>
        <v/>
      </c>
      <c r="J276" s="54">
        <f>IF(LEFT($C276,6)="Итого:",SUM(J$8:J275)-2*SUMIF($C$8:$C275,"Итого:*",J$8:J275),IF($C276="ИТОГО ПО ПРОЕКТУ",SUM(J$8:J275)-SUMIF($C$8:$C275,"Итого:*",J$8:J275),IF(INDEX('С закупкой'!$A:$Z,ROW()-ROW($A$8)+ROW('С закупкой'!$A$8),MATCH("Сумма клиенту",'С закупкой'!$A$8:$Z$8,0))="","",INDEX('С закупкой'!$A:$Z,ROW()-ROW($A$8)+ROW('С закупкой'!$A$8),MATCH("Сумма клиенту",'С закупкой'!$A$8:$Z$8,0)))))</f>
        <v/>
      </c>
      <c r="K276" s="50">
        <f>IF(INDEX('С закупкой'!$A:$Z,ROW()-ROW($A$8)+ROW('С закупкой'!$A$8),MATCH("Поставка",'С закупкой'!$A$8:$Z$8,0))="","",INDEX('С закупкой'!$A:$Z,ROW()-ROW($A$8)+ROW('С закупкой'!$A$8),MATCH("Поставка",'С закупкой'!$A$8:$Z$8,0)))</f>
        <v/>
      </c>
      <c r="L276" s="50">
        <f>IF(INDEX('С закупкой'!$A:$Z,ROW()-ROW($A$8)+ROW('С закупкой'!$A$8),MATCH("Примечание",'С закупкой'!$A$8:$Z$8,0))="","",INDEX('С закупкой'!$A:$Z,ROW()-ROW($A$8)+ROW('С закупкой'!$A$8),MATCH("Примечание",'С закупкой'!$A$8:$Z$8,0)))</f>
        <v/>
      </c>
    </row>
    <row r="277" ht="36" customHeight="1">
      <c r="A277" s="47">
        <f>IF(ISNA(MATCH("№",'С закупкой'!$A$8:$Z$8,0)),"!",IF(ISNUMBER(INDEX('С закупкой'!$A:$Z,ROW()-ROW($A$8)+ROW('С закупкой'!$A$8),MATCH("№",'С закупкой'!$A$8:$Z$8,0))),INDEX('С закупкой'!$A:$Z,ROW()-ROW($A$8)+ROW('С закупкой'!$A$8),MATCH("№",'С закупкой'!$A$8:$Z$8,0)),""))</f>
        <v/>
      </c>
      <c r="B277" s="48">
        <f>IF(ISBLANK(INDEX('С закупкой'!$A:$Z,ROW()-ROW($A$8)+ROW('С закупкой'!$A$8),MATCH("Фото",'С закупкой'!$A$8:$Z$8,0))),"",INDEX('С закупкой'!$A:$Z,ROW()-ROW($A$8)+ROW('С закупкой'!$A$8),MATCH("Фото",'С закупкой'!$A$8:$Z$8,0)))</f>
        <v/>
      </c>
      <c r="C277" s="49">
        <f>IF(INDEX('С закупкой'!$A:$Z,ROW()-ROW($A$8)+ROW('С закупкой'!$A$8),MATCH("Наименование",'С закупкой'!$A$8:$Z$8,0))&lt;&gt;"",INDEX('С закупкой'!$A:$Z,ROW()-ROW($A$8)+ROW('С закупкой'!$A$8),MATCH("Наименование",'С закупкой'!$A$8:$Z$8,0)),IF(ISTEXT(INDEX('С закупкой'!$A:$Z,ROW()-ROW($A$8)+ROW('С закупкой'!$A$8),MATCH("№",'С закупкой'!$A$8:$Z$8,0))),INDEX('С закупкой'!$A:$Z,ROW()-ROW($A$8)+ROW('С закупкой'!$A$8),MATCH("№",'С закупкой'!$A$8:$Z$8,0)),""))</f>
        <v/>
      </c>
      <c r="D277" s="49">
        <f>IF(INDEX('С закупкой'!$A:$Z,ROW()-ROW($A$8)+ROW('С закупкой'!$A$8),MATCH("Бренд",'С закупкой'!$A$8:$Z$8,0))="","",INDEX('С закупкой'!$A:$Z,ROW()-ROW($A$8)+ROW('С закупкой'!$A$8),MATCH("Бренд",'С закупкой'!$A$8:$Z$8,0)))</f>
        <v/>
      </c>
      <c r="E277" s="50">
        <f>IF(INDEX('С закупкой'!$A:$Z,ROW()-ROW($A$8)+ROW('С закупкой'!$A$8),MATCH("Артикул",'С закупкой'!$A$8:$Z$8,0))="","",INDEX('С закупкой'!$A:$Z,ROW()-ROW($A$8)+ROW('С закупкой'!$A$8),MATCH("Артикул",'С закупкой'!$A$8:$Z$8,0)))</f>
        <v/>
      </c>
      <c r="F277" s="49">
        <f>IF(INDEX('С закупкой'!$A:$Z,ROW()-ROW($A$8)+ROW('С закупкой'!$A$8),MATCH("Комната",'С закупкой'!$A$8:$Z$8,0))="","",INDEX('С закупкой'!$A:$Z,ROW()-ROW($A$8)+ROW('С закупкой'!$A$8),MATCH("Комната",'С закупкой'!$A$8:$Z$8,0)))</f>
        <v/>
      </c>
      <c r="G277" s="51">
        <f>IF(INDEX('С закупкой'!$A:$Z,ROW()-ROW($A$8)+ROW('С закупкой'!$A$8),MATCH("Кол-во",'С закупкой'!$A$8:$Z$8,0))="","",INDEX('С закупкой'!$A:$Z,ROW()-ROW($A$8)+ROW('С закупкой'!$A$8),MATCH("Кол-во",'С закупкой'!$A$8:$Z$8,0)))</f>
        <v/>
      </c>
      <c r="H277" s="52">
        <f>IF(INDEX('С закупкой'!$A:$Z,ROW()-ROW($A$8)+ROW('С закупкой'!$A$8),MATCH("Ед.",'С закупкой'!$A$8:$Z$8,0))="","",INDEX('С закупкой'!$A:$Z,ROW()-ROW($A$8)+ROW('С закупкой'!$A$8),MATCH("Ед.",'С закупкой'!$A$8:$Z$8,0)))</f>
        <v/>
      </c>
      <c r="I277" s="53">
        <f>IF(INDEX('С закупкой'!$A:$Z,ROW()-ROW($A$8)+ROW('С закупкой'!$A$8),MATCH("Клиенту за ед.",'С закупкой'!$A$8:$Z$8,0))="","",INDEX('С закупкой'!$A:$Z,ROW()-ROW($A$8)+ROW('С закупкой'!$A$8),MATCH("Клиенту за ед.",'С закупкой'!$A$8:$Z$8,0)))</f>
        <v/>
      </c>
      <c r="J277" s="54">
        <f>IF(LEFT($C277,6)="Итого:",SUM(J$8:J276)-2*SUMIF($C$8:$C276,"Итого:*",J$8:J276),IF($C277="ИТОГО ПО ПРОЕКТУ",SUM(J$8:J276)-SUMIF($C$8:$C276,"Итого:*",J$8:J276),IF(INDEX('С закупкой'!$A:$Z,ROW()-ROW($A$8)+ROW('С закупкой'!$A$8),MATCH("Сумма клиенту",'С закупкой'!$A$8:$Z$8,0))="","",INDEX('С закупкой'!$A:$Z,ROW()-ROW($A$8)+ROW('С закупкой'!$A$8),MATCH("Сумма клиенту",'С закупкой'!$A$8:$Z$8,0)))))</f>
        <v/>
      </c>
      <c r="K277" s="50">
        <f>IF(INDEX('С закупкой'!$A:$Z,ROW()-ROW($A$8)+ROW('С закупкой'!$A$8),MATCH("Поставка",'С закупкой'!$A$8:$Z$8,0))="","",INDEX('С закупкой'!$A:$Z,ROW()-ROW($A$8)+ROW('С закупкой'!$A$8),MATCH("Поставка",'С закупкой'!$A$8:$Z$8,0)))</f>
        <v/>
      </c>
      <c r="L277" s="50">
        <f>IF(INDEX('С закупкой'!$A:$Z,ROW()-ROW($A$8)+ROW('С закупкой'!$A$8),MATCH("Примечание",'С закупкой'!$A$8:$Z$8,0))="","",INDEX('С закупкой'!$A:$Z,ROW()-ROW($A$8)+ROW('С закупкой'!$A$8),MATCH("Примечание",'С закупкой'!$A$8:$Z$8,0)))</f>
        <v/>
      </c>
    </row>
    <row r="278" ht="36" customHeight="1">
      <c r="A278" s="47">
        <f>IF(ISNA(MATCH("№",'С закупкой'!$A$8:$Z$8,0)),"!",IF(ISNUMBER(INDEX('С закупкой'!$A:$Z,ROW()-ROW($A$8)+ROW('С закупкой'!$A$8),MATCH("№",'С закупкой'!$A$8:$Z$8,0))),INDEX('С закупкой'!$A:$Z,ROW()-ROW($A$8)+ROW('С закупкой'!$A$8),MATCH("№",'С закупкой'!$A$8:$Z$8,0)),""))</f>
        <v/>
      </c>
      <c r="B278" s="48">
        <f>IF(ISBLANK(INDEX('С закупкой'!$A:$Z,ROW()-ROW($A$8)+ROW('С закупкой'!$A$8),MATCH("Фото",'С закупкой'!$A$8:$Z$8,0))),"",INDEX('С закупкой'!$A:$Z,ROW()-ROW($A$8)+ROW('С закупкой'!$A$8),MATCH("Фото",'С закупкой'!$A$8:$Z$8,0)))</f>
        <v/>
      </c>
      <c r="C278" s="49">
        <f>IF(INDEX('С закупкой'!$A:$Z,ROW()-ROW($A$8)+ROW('С закупкой'!$A$8),MATCH("Наименование",'С закупкой'!$A$8:$Z$8,0))&lt;&gt;"",INDEX('С закупкой'!$A:$Z,ROW()-ROW($A$8)+ROW('С закупкой'!$A$8),MATCH("Наименование",'С закупкой'!$A$8:$Z$8,0)),IF(ISTEXT(INDEX('С закупкой'!$A:$Z,ROW()-ROW($A$8)+ROW('С закупкой'!$A$8),MATCH("№",'С закупкой'!$A$8:$Z$8,0))),INDEX('С закупкой'!$A:$Z,ROW()-ROW($A$8)+ROW('С закупкой'!$A$8),MATCH("№",'С закупкой'!$A$8:$Z$8,0)),""))</f>
        <v/>
      </c>
      <c r="D278" s="49">
        <f>IF(INDEX('С закупкой'!$A:$Z,ROW()-ROW($A$8)+ROW('С закупкой'!$A$8),MATCH("Бренд",'С закупкой'!$A$8:$Z$8,0))="","",INDEX('С закупкой'!$A:$Z,ROW()-ROW($A$8)+ROW('С закупкой'!$A$8),MATCH("Бренд",'С закупкой'!$A$8:$Z$8,0)))</f>
        <v/>
      </c>
      <c r="E278" s="50">
        <f>IF(INDEX('С закупкой'!$A:$Z,ROW()-ROW($A$8)+ROW('С закупкой'!$A$8),MATCH("Артикул",'С закупкой'!$A$8:$Z$8,0))="","",INDEX('С закупкой'!$A:$Z,ROW()-ROW($A$8)+ROW('С закупкой'!$A$8),MATCH("Артикул",'С закупкой'!$A$8:$Z$8,0)))</f>
        <v/>
      </c>
      <c r="F278" s="49">
        <f>IF(INDEX('С закупкой'!$A:$Z,ROW()-ROW($A$8)+ROW('С закупкой'!$A$8),MATCH("Комната",'С закупкой'!$A$8:$Z$8,0))="","",INDEX('С закупкой'!$A:$Z,ROW()-ROW($A$8)+ROW('С закупкой'!$A$8),MATCH("Комната",'С закупкой'!$A$8:$Z$8,0)))</f>
        <v/>
      </c>
      <c r="G278" s="51">
        <f>IF(INDEX('С закупкой'!$A:$Z,ROW()-ROW($A$8)+ROW('С закупкой'!$A$8),MATCH("Кол-во",'С закупкой'!$A$8:$Z$8,0))="","",INDEX('С закупкой'!$A:$Z,ROW()-ROW($A$8)+ROW('С закупкой'!$A$8),MATCH("Кол-во",'С закупкой'!$A$8:$Z$8,0)))</f>
        <v/>
      </c>
      <c r="H278" s="52">
        <f>IF(INDEX('С закупкой'!$A:$Z,ROW()-ROW($A$8)+ROW('С закупкой'!$A$8),MATCH("Ед.",'С закупкой'!$A$8:$Z$8,0))="","",INDEX('С закупкой'!$A:$Z,ROW()-ROW($A$8)+ROW('С закупкой'!$A$8),MATCH("Ед.",'С закупкой'!$A$8:$Z$8,0)))</f>
        <v/>
      </c>
      <c r="I278" s="53">
        <f>IF(INDEX('С закупкой'!$A:$Z,ROW()-ROW($A$8)+ROW('С закупкой'!$A$8),MATCH("Клиенту за ед.",'С закупкой'!$A$8:$Z$8,0))="","",INDEX('С закупкой'!$A:$Z,ROW()-ROW($A$8)+ROW('С закупкой'!$A$8),MATCH("Клиенту за ед.",'С закупкой'!$A$8:$Z$8,0)))</f>
        <v/>
      </c>
      <c r="J278" s="54">
        <f>IF(LEFT($C278,6)="Итого:",SUM(J$8:J277)-2*SUMIF($C$8:$C277,"Итого:*",J$8:J277),IF($C278="ИТОГО ПО ПРОЕКТУ",SUM(J$8:J277)-SUMIF($C$8:$C277,"Итого:*",J$8:J277),IF(INDEX('С закупкой'!$A:$Z,ROW()-ROW($A$8)+ROW('С закупкой'!$A$8),MATCH("Сумма клиенту",'С закупкой'!$A$8:$Z$8,0))="","",INDEX('С закупкой'!$A:$Z,ROW()-ROW($A$8)+ROW('С закупкой'!$A$8),MATCH("Сумма клиенту",'С закупкой'!$A$8:$Z$8,0)))))</f>
        <v/>
      </c>
      <c r="K278" s="50">
        <f>IF(INDEX('С закупкой'!$A:$Z,ROW()-ROW($A$8)+ROW('С закупкой'!$A$8),MATCH("Поставка",'С закупкой'!$A$8:$Z$8,0))="","",INDEX('С закупкой'!$A:$Z,ROW()-ROW($A$8)+ROW('С закупкой'!$A$8),MATCH("Поставка",'С закупкой'!$A$8:$Z$8,0)))</f>
        <v/>
      </c>
      <c r="L278" s="50">
        <f>IF(INDEX('С закупкой'!$A:$Z,ROW()-ROW($A$8)+ROW('С закупкой'!$A$8),MATCH("Примечание",'С закупкой'!$A$8:$Z$8,0))="","",INDEX('С закупкой'!$A:$Z,ROW()-ROW($A$8)+ROW('С закупкой'!$A$8),MATCH("Примечание",'С закупкой'!$A$8:$Z$8,0)))</f>
        <v/>
      </c>
    </row>
    <row r="279" ht="36" customHeight="1">
      <c r="A279" s="47">
        <f>IF(ISNA(MATCH("№",'С закупкой'!$A$8:$Z$8,0)),"!",IF(ISNUMBER(INDEX('С закупкой'!$A:$Z,ROW()-ROW($A$8)+ROW('С закупкой'!$A$8),MATCH("№",'С закупкой'!$A$8:$Z$8,0))),INDEX('С закупкой'!$A:$Z,ROW()-ROW($A$8)+ROW('С закупкой'!$A$8),MATCH("№",'С закупкой'!$A$8:$Z$8,0)),""))</f>
        <v/>
      </c>
      <c r="B279" s="48">
        <f>IF(ISBLANK(INDEX('С закупкой'!$A:$Z,ROW()-ROW($A$8)+ROW('С закупкой'!$A$8),MATCH("Фото",'С закупкой'!$A$8:$Z$8,0))),"",INDEX('С закупкой'!$A:$Z,ROW()-ROW($A$8)+ROW('С закупкой'!$A$8),MATCH("Фото",'С закупкой'!$A$8:$Z$8,0)))</f>
        <v/>
      </c>
      <c r="C279" s="49">
        <f>IF(INDEX('С закупкой'!$A:$Z,ROW()-ROW($A$8)+ROW('С закупкой'!$A$8),MATCH("Наименование",'С закупкой'!$A$8:$Z$8,0))&lt;&gt;"",INDEX('С закупкой'!$A:$Z,ROW()-ROW($A$8)+ROW('С закупкой'!$A$8),MATCH("Наименование",'С закупкой'!$A$8:$Z$8,0)),IF(ISTEXT(INDEX('С закупкой'!$A:$Z,ROW()-ROW($A$8)+ROW('С закупкой'!$A$8),MATCH("№",'С закупкой'!$A$8:$Z$8,0))),INDEX('С закупкой'!$A:$Z,ROW()-ROW($A$8)+ROW('С закупкой'!$A$8),MATCH("№",'С закупкой'!$A$8:$Z$8,0)),""))</f>
        <v/>
      </c>
      <c r="D279" s="49">
        <f>IF(INDEX('С закупкой'!$A:$Z,ROW()-ROW($A$8)+ROW('С закупкой'!$A$8),MATCH("Бренд",'С закупкой'!$A$8:$Z$8,0))="","",INDEX('С закупкой'!$A:$Z,ROW()-ROW($A$8)+ROW('С закупкой'!$A$8),MATCH("Бренд",'С закупкой'!$A$8:$Z$8,0)))</f>
        <v/>
      </c>
      <c r="E279" s="50">
        <f>IF(INDEX('С закупкой'!$A:$Z,ROW()-ROW($A$8)+ROW('С закупкой'!$A$8),MATCH("Артикул",'С закупкой'!$A$8:$Z$8,0))="","",INDEX('С закупкой'!$A:$Z,ROW()-ROW($A$8)+ROW('С закупкой'!$A$8),MATCH("Артикул",'С закупкой'!$A$8:$Z$8,0)))</f>
        <v/>
      </c>
      <c r="F279" s="49">
        <f>IF(INDEX('С закупкой'!$A:$Z,ROW()-ROW($A$8)+ROW('С закупкой'!$A$8),MATCH("Комната",'С закупкой'!$A$8:$Z$8,0))="","",INDEX('С закупкой'!$A:$Z,ROW()-ROW($A$8)+ROW('С закупкой'!$A$8),MATCH("Комната",'С закупкой'!$A$8:$Z$8,0)))</f>
        <v/>
      </c>
      <c r="G279" s="51">
        <f>IF(INDEX('С закупкой'!$A:$Z,ROW()-ROW($A$8)+ROW('С закупкой'!$A$8),MATCH("Кол-во",'С закупкой'!$A$8:$Z$8,0))="","",INDEX('С закупкой'!$A:$Z,ROW()-ROW($A$8)+ROW('С закупкой'!$A$8),MATCH("Кол-во",'С закупкой'!$A$8:$Z$8,0)))</f>
        <v/>
      </c>
      <c r="H279" s="52">
        <f>IF(INDEX('С закупкой'!$A:$Z,ROW()-ROW($A$8)+ROW('С закупкой'!$A$8),MATCH("Ед.",'С закупкой'!$A$8:$Z$8,0))="","",INDEX('С закупкой'!$A:$Z,ROW()-ROW($A$8)+ROW('С закупкой'!$A$8),MATCH("Ед.",'С закупкой'!$A$8:$Z$8,0)))</f>
        <v/>
      </c>
      <c r="I279" s="53">
        <f>IF(INDEX('С закупкой'!$A:$Z,ROW()-ROW($A$8)+ROW('С закупкой'!$A$8),MATCH("Клиенту за ед.",'С закупкой'!$A$8:$Z$8,0))="","",INDEX('С закупкой'!$A:$Z,ROW()-ROW($A$8)+ROW('С закупкой'!$A$8),MATCH("Клиенту за ед.",'С закупкой'!$A$8:$Z$8,0)))</f>
        <v/>
      </c>
      <c r="J279" s="54">
        <f>IF(LEFT($C279,6)="Итого:",SUM(J$8:J278)-2*SUMIF($C$8:$C278,"Итого:*",J$8:J278),IF($C279="ИТОГО ПО ПРОЕКТУ",SUM(J$8:J278)-SUMIF($C$8:$C278,"Итого:*",J$8:J278),IF(INDEX('С закупкой'!$A:$Z,ROW()-ROW($A$8)+ROW('С закупкой'!$A$8),MATCH("Сумма клиенту",'С закупкой'!$A$8:$Z$8,0))="","",INDEX('С закупкой'!$A:$Z,ROW()-ROW($A$8)+ROW('С закупкой'!$A$8),MATCH("Сумма клиенту",'С закупкой'!$A$8:$Z$8,0)))))</f>
        <v/>
      </c>
      <c r="K279" s="50">
        <f>IF(INDEX('С закупкой'!$A:$Z,ROW()-ROW($A$8)+ROW('С закупкой'!$A$8),MATCH("Поставка",'С закупкой'!$A$8:$Z$8,0))="","",INDEX('С закупкой'!$A:$Z,ROW()-ROW($A$8)+ROW('С закупкой'!$A$8),MATCH("Поставка",'С закупкой'!$A$8:$Z$8,0)))</f>
        <v/>
      </c>
      <c r="L279" s="50">
        <f>IF(INDEX('С закупкой'!$A:$Z,ROW()-ROW($A$8)+ROW('С закупкой'!$A$8),MATCH("Примечание",'С закупкой'!$A$8:$Z$8,0))="","",INDEX('С закупкой'!$A:$Z,ROW()-ROW($A$8)+ROW('С закупкой'!$A$8),MATCH("Примечание",'С закупкой'!$A$8:$Z$8,0)))</f>
        <v/>
      </c>
    </row>
    <row r="280" ht="36" customHeight="1">
      <c r="A280" s="47">
        <f>IF(ISNA(MATCH("№",'С закупкой'!$A$8:$Z$8,0)),"!",IF(ISNUMBER(INDEX('С закупкой'!$A:$Z,ROW()-ROW($A$8)+ROW('С закупкой'!$A$8),MATCH("№",'С закупкой'!$A$8:$Z$8,0))),INDEX('С закупкой'!$A:$Z,ROW()-ROW($A$8)+ROW('С закупкой'!$A$8),MATCH("№",'С закупкой'!$A$8:$Z$8,0)),""))</f>
        <v/>
      </c>
      <c r="B280" s="48">
        <f>IF(ISBLANK(INDEX('С закупкой'!$A:$Z,ROW()-ROW($A$8)+ROW('С закупкой'!$A$8),MATCH("Фото",'С закупкой'!$A$8:$Z$8,0))),"",INDEX('С закупкой'!$A:$Z,ROW()-ROW($A$8)+ROW('С закупкой'!$A$8),MATCH("Фото",'С закупкой'!$A$8:$Z$8,0)))</f>
        <v/>
      </c>
      <c r="C280" s="49">
        <f>IF(INDEX('С закупкой'!$A:$Z,ROW()-ROW($A$8)+ROW('С закупкой'!$A$8),MATCH("Наименование",'С закупкой'!$A$8:$Z$8,0))&lt;&gt;"",INDEX('С закупкой'!$A:$Z,ROW()-ROW($A$8)+ROW('С закупкой'!$A$8),MATCH("Наименование",'С закупкой'!$A$8:$Z$8,0)),IF(ISTEXT(INDEX('С закупкой'!$A:$Z,ROW()-ROW($A$8)+ROW('С закупкой'!$A$8),MATCH("№",'С закупкой'!$A$8:$Z$8,0))),INDEX('С закупкой'!$A:$Z,ROW()-ROW($A$8)+ROW('С закупкой'!$A$8),MATCH("№",'С закупкой'!$A$8:$Z$8,0)),""))</f>
        <v/>
      </c>
      <c r="D280" s="49">
        <f>IF(INDEX('С закупкой'!$A:$Z,ROW()-ROW($A$8)+ROW('С закупкой'!$A$8),MATCH("Бренд",'С закупкой'!$A$8:$Z$8,0))="","",INDEX('С закупкой'!$A:$Z,ROW()-ROW($A$8)+ROW('С закупкой'!$A$8),MATCH("Бренд",'С закупкой'!$A$8:$Z$8,0)))</f>
        <v/>
      </c>
      <c r="E280" s="50">
        <f>IF(INDEX('С закупкой'!$A:$Z,ROW()-ROW($A$8)+ROW('С закупкой'!$A$8),MATCH("Артикул",'С закупкой'!$A$8:$Z$8,0))="","",INDEX('С закупкой'!$A:$Z,ROW()-ROW($A$8)+ROW('С закупкой'!$A$8),MATCH("Артикул",'С закупкой'!$A$8:$Z$8,0)))</f>
        <v/>
      </c>
      <c r="F280" s="49">
        <f>IF(INDEX('С закупкой'!$A:$Z,ROW()-ROW($A$8)+ROW('С закупкой'!$A$8),MATCH("Комната",'С закупкой'!$A$8:$Z$8,0))="","",INDEX('С закупкой'!$A:$Z,ROW()-ROW($A$8)+ROW('С закупкой'!$A$8),MATCH("Комната",'С закупкой'!$A$8:$Z$8,0)))</f>
        <v/>
      </c>
      <c r="G280" s="51">
        <f>IF(INDEX('С закупкой'!$A:$Z,ROW()-ROW($A$8)+ROW('С закупкой'!$A$8),MATCH("Кол-во",'С закупкой'!$A$8:$Z$8,0))="","",INDEX('С закупкой'!$A:$Z,ROW()-ROW($A$8)+ROW('С закупкой'!$A$8),MATCH("Кол-во",'С закупкой'!$A$8:$Z$8,0)))</f>
        <v/>
      </c>
      <c r="H280" s="52">
        <f>IF(INDEX('С закупкой'!$A:$Z,ROW()-ROW($A$8)+ROW('С закупкой'!$A$8),MATCH("Ед.",'С закупкой'!$A$8:$Z$8,0))="","",INDEX('С закупкой'!$A:$Z,ROW()-ROW($A$8)+ROW('С закупкой'!$A$8),MATCH("Ед.",'С закупкой'!$A$8:$Z$8,0)))</f>
        <v/>
      </c>
      <c r="I280" s="53">
        <f>IF(INDEX('С закупкой'!$A:$Z,ROW()-ROW($A$8)+ROW('С закупкой'!$A$8),MATCH("Клиенту за ед.",'С закупкой'!$A$8:$Z$8,0))="","",INDEX('С закупкой'!$A:$Z,ROW()-ROW($A$8)+ROW('С закупкой'!$A$8),MATCH("Клиенту за ед.",'С закупкой'!$A$8:$Z$8,0)))</f>
        <v/>
      </c>
      <c r="J280" s="54">
        <f>IF(LEFT($C280,6)="Итого:",SUM(J$8:J279)-2*SUMIF($C$8:$C279,"Итого:*",J$8:J279),IF($C280="ИТОГО ПО ПРОЕКТУ",SUM(J$8:J279)-SUMIF($C$8:$C279,"Итого:*",J$8:J279),IF(INDEX('С закупкой'!$A:$Z,ROW()-ROW($A$8)+ROW('С закупкой'!$A$8),MATCH("Сумма клиенту",'С закупкой'!$A$8:$Z$8,0))="","",INDEX('С закупкой'!$A:$Z,ROW()-ROW($A$8)+ROW('С закупкой'!$A$8),MATCH("Сумма клиенту",'С закупкой'!$A$8:$Z$8,0)))))</f>
        <v/>
      </c>
      <c r="K280" s="50">
        <f>IF(INDEX('С закупкой'!$A:$Z,ROW()-ROW($A$8)+ROW('С закупкой'!$A$8),MATCH("Поставка",'С закупкой'!$A$8:$Z$8,0))="","",INDEX('С закупкой'!$A:$Z,ROW()-ROW($A$8)+ROW('С закупкой'!$A$8),MATCH("Поставка",'С закупкой'!$A$8:$Z$8,0)))</f>
        <v/>
      </c>
      <c r="L280" s="50">
        <f>IF(INDEX('С закупкой'!$A:$Z,ROW()-ROW($A$8)+ROW('С закупкой'!$A$8),MATCH("Примечание",'С закупкой'!$A$8:$Z$8,0))="","",INDEX('С закупкой'!$A:$Z,ROW()-ROW($A$8)+ROW('С закупкой'!$A$8),MATCH("Примечание",'С закупкой'!$A$8:$Z$8,0)))</f>
        <v/>
      </c>
    </row>
    <row r="281" ht="36" customHeight="1">
      <c r="A281" s="47">
        <f>IF(ISNA(MATCH("№",'С закупкой'!$A$8:$Z$8,0)),"!",IF(ISNUMBER(INDEX('С закупкой'!$A:$Z,ROW()-ROW($A$8)+ROW('С закупкой'!$A$8),MATCH("№",'С закупкой'!$A$8:$Z$8,0))),INDEX('С закупкой'!$A:$Z,ROW()-ROW($A$8)+ROW('С закупкой'!$A$8),MATCH("№",'С закупкой'!$A$8:$Z$8,0)),""))</f>
        <v/>
      </c>
      <c r="B281" s="48">
        <f>IF(ISBLANK(INDEX('С закупкой'!$A:$Z,ROW()-ROW($A$8)+ROW('С закупкой'!$A$8),MATCH("Фото",'С закупкой'!$A$8:$Z$8,0))),"",INDEX('С закупкой'!$A:$Z,ROW()-ROW($A$8)+ROW('С закупкой'!$A$8),MATCH("Фото",'С закупкой'!$A$8:$Z$8,0)))</f>
        <v/>
      </c>
      <c r="C281" s="49">
        <f>IF(INDEX('С закупкой'!$A:$Z,ROW()-ROW($A$8)+ROW('С закупкой'!$A$8),MATCH("Наименование",'С закупкой'!$A$8:$Z$8,0))&lt;&gt;"",INDEX('С закупкой'!$A:$Z,ROW()-ROW($A$8)+ROW('С закупкой'!$A$8),MATCH("Наименование",'С закупкой'!$A$8:$Z$8,0)),IF(ISTEXT(INDEX('С закупкой'!$A:$Z,ROW()-ROW($A$8)+ROW('С закупкой'!$A$8),MATCH("№",'С закупкой'!$A$8:$Z$8,0))),INDEX('С закупкой'!$A:$Z,ROW()-ROW($A$8)+ROW('С закупкой'!$A$8),MATCH("№",'С закупкой'!$A$8:$Z$8,0)),""))</f>
        <v/>
      </c>
      <c r="D281" s="49">
        <f>IF(INDEX('С закупкой'!$A:$Z,ROW()-ROW($A$8)+ROW('С закупкой'!$A$8),MATCH("Бренд",'С закупкой'!$A$8:$Z$8,0))="","",INDEX('С закупкой'!$A:$Z,ROW()-ROW($A$8)+ROW('С закупкой'!$A$8),MATCH("Бренд",'С закупкой'!$A$8:$Z$8,0)))</f>
        <v/>
      </c>
      <c r="E281" s="50">
        <f>IF(INDEX('С закупкой'!$A:$Z,ROW()-ROW($A$8)+ROW('С закупкой'!$A$8),MATCH("Артикул",'С закупкой'!$A$8:$Z$8,0))="","",INDEX('С закупкой'!$A:$Z,ROW()-ROW($A$8)+ROW('С закупкой'!$A$8),MATCH("Артикул",'С закупкой'!$A$8:$Z$8,0)))</f>
        <v/>
      </c>
      <c r="F281" s="49">
        <f>IF(INDEX('С закупкой'!$A:$Z,ROW()-ROW($A$8)+ROW('С закупкой'!$A$8),MATCH("Комната",'С закупкой'!$A$8:$Z$8,0))="","",INDEX('С закупкой'!$A:$Z,ROW()-ROW($A$8)+ROW('С закупкой'!$A$8),MATCH("Комната",'С закупкой'!$A$8:$Z$8,0)))</f>
        <v/>
      </c>
      <c r="G281" s="51">
        <f>IF(INDEX('С закупкой'!$A:$Z,ROW()-ROW($A$8)+ROW('С закупкой'!$A$8),MATCH("Кол-во",'С закупкой'!$A$8:$Z$8,0))="","",INDEX('С закупкой'!$A:$Z,ROW()-ROW($A$8)+ROW('С закупкой'!$A$8),MATCH("Кол-во",'С закупкой'!$A$8:$Z$8,0)))</f>
        <v/>
      </c>
      <c r="H281" s="52">
        <f>IF(INDEX('С закупкой'!$A:$Z,ROW()-ROW($A$8)+ROW('С закупкой'!$A$8),MATCH("Ед.",'С закупкой'!$A$8:$Z$8,0))="","",INDEX('С закупкой'!$A:$Z,ROW()-ROW($A$8)+ROW('С закупкой'!$A$8),MATCH("Ед.",'С закупкой'!$A$8:$Z$8,0)))</f>
        <v/>
      </c>
      <c r="I281" s="53">
        <f>IF(INDEX('С закупкой'!$A:$Z,ROW()-ROW($A$8)+ROW('С закупкой'!$A$8),MATCH("Клиенту за ед.",'С закупкой'!$A$8:$Z$8,0))="","",INDEX('С закупкой'!$A:$Z,ROW()-ROW($A$8)+ROW('С закупкой'!$A$8),MATCH("Клиенту за ед.",'С закупкой'!$A$8:$Z$8,0)))</f>
        <v/>
      </c>
      <c r="J281" s="54">
        <f>IF(LEFT($C281,6)="Итого:",SUM(J$8:J280)-2*SUMIF($C$8:$C280,"Итого:*",J$8:J280),IF($C281="ИТОГО ПО ПРОЕКТУ",SUM(J$8:J280)-SUMIF($C$8:$C280,"Итого:*",J$8:J280),IF(INDEX('С закупкой'!$A:$Z,ROW()-ROW($A$8)+ROW('С закупкой'!$A$8),MATCH("Сумма клиенту",'С закупкой'!$A$8:$Z$8,0))="","",INDEX('С закупкой'!$A:$Z,ROW()-ROW($A$8)+ROW('С закупкой'!$A$8),MATCH("Сумма клиенту",'С закупкой'!$A$8:$Z$8,0)))))</f>
        <v/>
      </c>
      <c r="K281" s="50">
        <f>IF(INDEX('С закупкой'!$A:$Z,ROW()-ROW($A$8)+ROW('С закупкой'!$A$8),MATCH("Поставка",'С закупкой'!$A$8:$Z$8,0))="","",INDEX('С закупкой'!$A:$Z,ROW()-ROW($A$8)+ROW('С закупкой'!$A$8),MATCH("Поставка",'С закупкой'!$A$8:$Z$8,0)))</f>
        <v/>
      </c>
      <c r="L281" s="50">
        <f>IF(INDEX('С закупкой'!$A:$Z,ROW()-ROW($A$8)+ROW('С закупкой'!$A$8),MATCH("Примечание",'С закупкой'!$A$8:$Z$8,0))="","",INDEX('С закупкой'!$A:$Z,ROW()-ROW($A$8)+ROW('С закупкой'!$A$8),MATCH("Примечание",'С закупкой'!$A$8:$Z$8,0)))</f>
        <v/>
      </c>
    </row>
    <row r="282" ht="36" customHeight="1">
      <c r="A282" s="47">
        <f>IF(ISNA(MATCH("№",'С закупкой'!$A$8:$Z$8,0)),"!",IF(ISNUMBER(INDEX('С закупкой'!$A:$Z,ROW()-ROW($A$8)+ROW('С закупкой'!$A$8),MATCH("№",'С закупкой'!$A$8:$Z$8,0))),INDEX('С закупкой'!$A:$Z,ROW()-ROW($A$8)+ROW('С закупкой'!$A$8),MATCH("№",'С закупкой'!$A$8:$Z$8,0)),""))</f>
        <v/>
      </c>
      <c r="B282" s="48">
        <f>IF(ISBLANK(INDEX('С закупкой'!$A:$Z,ROW()-ROW($A$8)+ROW('С закупкой'!$A$8),MATCH("Фото",'С закупкой'!$A$8:$Z$8,0))),"",INDEX('С закупкой'!$A:$Z,ROW()-ROW($A$8)+ROW('С закупкой'!$A$8),MATCH("Фото",'С закупкой'!$A$8:$Z$8,0)))</f>
        <v/>
      </c>
      <c r="C282" s="49">
        <f>IF(INDEX('С закупкой'!$A:$Z,ROW()-ROW($A$8)+ROW('С закупкой'!$A$8),MATCH("Наименование",'С закупкой'!$A$8:$Z$8,0))&lt;&gt;"",INDEX('С закупкой'!$A:$Z,ROW()-ROW($A$8)+ROW('С закупкой'!$A$8),MATCH("Наименование",'С закупкой'!$A$8:$Z$8,0)),IF(ISTEXT(INDEX('С закупкой'!$A:$Z,ROW()-ROW($A$8)+ROW('С закупкой'!$A$8),MATCH("№",'С закупкой'!$A$8:$Z$8,0))),INDEX('С закупкой'!$A:$Z,ROW()-ROW($A$8)+ROW('С закупкой'!$A$8),MATCH("№",'С закупкой'!$A$8:$Z$8,0)),""))</f>
        <v/>
      </c>
      <c r="D282" s="49">
        <f>IF(INDEX('С закупкой'!$A:$Z,ROW()-ROW($A$8)+ROW('С закупкой'!$A$8),MATCH("Бренд",'С закупкой'!$A$8:$Z$8,0))="","",INDEX('С закупкой'!$A:$Z,ROW()-ROW($A$8)+ROW('С закупкой'!$A$8),MATCH("Бренд",'С закупкой'!$A$8:$Z$8,0)))</f>
        <v/>
      </c>
      <c r="E282" s="50">
        <f>IF(INDEX('С закупкой'!$A:$Z,ROW()-ROW($A$8)+ROW('С закупкой'!$A$8),MATCH("Артикул",'С закупкой'!$A$8:$Z$8,0))="","",INDEX('С закупкой'!$A:$Z,ROW()-ROW($A$8)+ROW('С закупкой'!$A$8),MATCH("Артикул",'С закупкой'!$A$8:$Z$8,0)))</f>
        <v/>
      </c>
      <c r="F282" s="49">
        <f>IF(INDEX('С закупкой'!$A:$Z,ROW()-ROW($A$8)+ROW('С закупкой'!$A$8),MATCH("Комната",'С закупкой'!$A$8:$Z$8,0))="","",INDEX('С закупкой'!$A:$Z,ROW()-ROW($A$8)+ROW('С закупкой'!$A$8),MATCH("Комната",'С закупкой'!$A$8:$Z$8,0)))</f>
        <v/>
      </c>
      <c r="G282" s="51">
        <f>IF(INDEX('С закупкой'!$A:$Z,ROW()-ROW($A$8)+ROW('С закупкой'!$A$8),MATCH("Кол-во",'С закупкой'!$A$8:$Z$8,0))="","",INDEX('С закупкой'!$A:$Z,ROW()-ROW($A$8)+ROW('С закупкой'!$A$8),MATCH("Кол-во",'С закупкой'!$A$8:$Z$8,0)))</f>
        <v/>
      </c>
      <c r="H282" s="52">
        <f>IF(INDEX('С закупкой'!$A:$Z,ROW()-ROW($A$8)+ROW('С закупкой'!$A$8),MATCH("Ед.",'С закупкой'!$A$8:$Z$8,0))="","",INDEX('С закупкой'!$A:$Z,ROW()-ROW($A$8)+ROW('С закупкой'!$A$8),MATCH("Ед.",'С закупкой'!$A$8:$Z$8,0)))</f>
        <v/>
      </c>
      <c r="I282" s="53">
        <f>IF(INDEX('С закупкой'!$A:$Z,ROW()-ROW($A$8)+ROW('С закупкой'!$A$8),MATCH("Клиенту за ед.",'С закупкой'!$A$8:$Z$8,0))="","",INDEX('С закупкой'!$A:$Z,ROW()-ROW($A$8)+ROW('С закупкой'!$A$8),MATCH("Клиенту за ед.",'С закупкой'!$A$8:$Z$8,0)))</f>
        <v/>
      </c>
      <c r="J282" s="54">
        <f>IF(LEFT($C282,6)="Итого:",SUM(J$8:J281)-2*SUMIF($C$8:$C281,"Итого:*",J$8:J281),IF($C282="ИТОГО ПО ПРОЕКТУ",SUM(J$8:J281)-SUMIF($C$8:$C281,"Итого:*",J$8:J281),IF(INDEX('С закупкой'!$A:$Z,ROW()-ROW($A$8)+ROW('С закупкой'!$A$8),MATCH("Сумма клиенту",'С закупкой'!$A$8:$Z$8,0))="","",INDEX('С закупкой'!$A:$Z,ROW()-ROW($A$8)+ROW('С закупкой'!$A$8),MATCH("Сумма клиенту",'С закупкой'!$A$8:$Z$8,0)))))</f>
        <v/>
      </c>
      <c r="K282" s="50">
        <f>IF(INDEX('С закупкой'!$A:$Z,ROW()-ROW($A$8)+ROW('С закупкой'!$A$8),MATCH("Поставка",'С закупкой'!$A$8:$Z$8,0))="","",INDEX('С закупкой'!$A:$Z,ROW()-ROW($A$8)+ROW('С закупкой'!$A$8),MATCH("Поставка",'С закупкой'!$A$8:$Z$8,0)))</f>
        <v/>
      </c>
      <c r="L282" s="50">
        <f>IF(INDEX('С закупкой'!$A:$Z,ROW()-ROW($A$8)+ROW('С закупкой'!$A$8),MATCH("Примечание",'С закупкой'!$A$8:$Z$8,0))="","",INDEX('С закупкой'!$A:$Z,ROW()-ROW($A$8)+ROW('С закупкой'!$A$8),MATCH("Примечание",'С закупкой'!$A$8:$Z$8,0)))</f>
        <v/>
      </c>
    </row>
    <row r="283" ht="36" customHeight="1">
      <c r="A283" s="47">
        <f>IF(ISNA(MATCH("№",'С закупкой'!$A$8:$Z$8,0)),"!",IF(ISNUMBER(INDEX('С закупкой'!$A:$Z,ROW()-ROW($A$8)+ROW('С закупкой'!$A$8),MATCH("№",'С закупкой'!$A$8:$Z$8,0))),INDEX('С закупкой'!$A:$Z,ROW()-ROW($A$8)+ROW('С закупкой'!$A$8),MATCH("№",'С закупкой'!$A$8:$Z$8,0)),""))</f>
        <v/>
      </c>
      <c r="B283" s="48">
        <f>IF(ISBLANK(INDEX('С закупкой'!$A:$Z,ROW()-ROW($A$8)+ROW('С закупкой'!$A$8),MATCH("Фото",'С закупкой'!$A$8:$Z$8,0))),"",INDEX('С закупкой'!$A:$Z,ROW()-ROW($A$8)+ROW('С закупкой'!$A$8),MATCH("Фото",'С закупкой'!$A$8:$Z$8,0)))</f>
        <v/>
      </c>
      <c r="C283" s="49">
        <f>IF(INDEX('С закупкой'!$A:$Z,ROW()-ROW($A$8)+ROW('С закупкой'!$A$8),MATCH("Наименование",'С закупкой'!$A$8:$Z$8,0))&lt;&gt;"",INDEX('С закупкой'!$A:$Z,ROW()-ROW($A$8)+ROW('С закупкой'!$A$8),MATCH("Наименование",'С закупкой'!$A$8:$Z$8,0)),IF(ISTEXT(INDEX('С закупкой'!$A:$Z,ROW()-ROW($A$8)+ROW('С закупкой'!$A$8),MATCH("№",'С закупкой'!$A$8:$Z$8,0))),INDEX('С закупкой'!$A:$Z,ROW()-ROW($A$8)+ROW('С закупкой'!$A$8),MATCH("№",'С закупкой'!$A$8:$Z$8,0)),""))</f>
        <v/>
      </c>
      <c r="D283" s="49">
        <f>IF(INDEX('С закупкой'!$A:$Z,ROW()-ROW($A$8)+ROW('С закупкой'!$A$8),MATCH("Бренд",'С закупкой'!$A$8:$Z$8,0))="","",INDEX('С закупкой'!$A:$Z,ROW()-ROW($A$8)+ROW('С закупкой'!$A$8),MATCH("Бренд",'С закупкой'!$A$8:$Z$8,0)))</f>
        <v/>
      </c>
      <c r="E283" s="50">
        <f>IF(INDEX('С закупкой'!$A:$Z,ROW()-ROW($A$8)+ROW('С закупкой'!$A$8),MATCH("Артикул",'С закупкой'!$A$8:$Z$8,0))="","",INDEX('С закупкой'!$A:$Z,ROW()-ROW($A$8)+ROW('С закупкой'!$A$8),MATCH("Артикул",'С закупкой'!$A$8:$Z$8,0)))</f>
        <v/>
      </c>
      <c r="F283" s="49">
        <f>IF(INDEX('С закупкой'!$A:$Z,ROW()-ROW($A$8)+ROW('С закупкой'!$A$8),MATCH("Комната",'С закупкой'!$A$8:$Z$8,0))="","",INDEX('С закупкой'!$A:$Z,ROW()-ROW($A$8)+ROW('С закупкой'!$A$8),MATCH("Комната",'С закупкой'!$A$8:$Z$8,0)))</f>
        <v/>
      </c>
      <c r="G283" s="51">
        <f>IF(INDEX('С закупкой'!$A:$Z,ROW()-ROW($A$8)+ROW('С закупкой'!$A$8),MATCH("Кол-во",'С закупкой'!$A$8:$Z$8,0))="","",INDEX('С закупкой'!$A:$Z,ROW()-ROW($A$8)+ROW('С закупкой'!$A$8),MATCH("Кол-во",'С закупкой'!$A$8:$Z$8,0)))</f>
        <v/>
      </c>
      <c r="H283" s="52">
        <f>IF(INDEX('С закупкой'!$A:$Z,ROW()-ROW($A$8)+ROW('С закупкой'!$A$8),MATCH("Ед.",'С закупкой'!$A$8:$Z$8,0))="","",INDEX('С закупкой'!$A:$Z,ROW()-ROW($A$8)+ROW('С закупкой'!$A$8),MATCH("Ед.",'С закупкой'!$A$8:$Z$8,0)))</f>
        <v/>
      </c>
      <c r="I283" s="53">
        <f>IF(INDEX('С закупкой'!$A:$Z,ROW()-ROW($A$8)+ROW('С закупкой'!$A$8),MATCH("Клиенту за ед.",'С закупкой'!$A$8:$Z$8,0))="","",INDEX('С закупкой'!$A:$Z,ROW()-ROW($A$8)+ROW('С закупкой'!$A$8),MATCH("Клиенту за ед.",'С закупкой'!$A$8:$Z$8,0)))</f>
        <v/>
      </c>
      <c r="J283" s="54">
        <f>IF(LEFT($C283,6)="Итого:",SUM(J$8:J282)-2*SUMIF($C$8:$C282,"Итого:*",J$8:J282),IF($C283="ИТОГО ПО ПРОЕКТУ",SUM(J$8:J282)-SUMIF($C$8:$C282,"Итого:*",J$8:J282),IF(INDEX('С закупкой'!$A:$Z,ROW()-ROW($A$8)+ROW('С закупкой'!$A$8),MATCH("Сумма клиенту",'С закупкой'!$A$8:$Z$8,0))="","",INDEX('С закупкой'!$A:$Z,ROW()-ROW($A$8)+ROW('С закупкой'!$A$8),MATCH("Сумма клиенту",'С закупкой'!$A$8:$Z$8,0)))))</f>
        <v/>
      </c>
      <c r="K283" s="50">
        <f>IF(INDEX('С закупкой'!$A:$Z,ROW()-ROW($A$8)+ROW('С закупкой'!$A$8),MATCH("Поставка",'С закупкой'!$A$8:$Z$8,0))="","",INDEX('С закупкой'!$A:$Z,ROW()-ROW($A$8)+ROW('С закупкой'!$A$8),MATCH("Поставка",'С закупкой'!$A$8:$Z$8,0)))</f>
        <v/>
      </c>
      <c r="L283" s="50">
        <f>IF(INDEX('С закупкой'!$A:$Z,ROW()-ROW($A$8)+ROW('С закупкой'!$A$8),MATCH("Примечание",'С закупкой'!$A$8:$Z$8,0))="","",INDEX('С закупкой'!$A:$Z,ROW()-ROW($A$8)+ROW('С закупкой'!$A$8),MATCH("Примечание",'С закупкой'!$A$8:$Z$8,0)))</f>
        <v/>
      </c>
    </row>
    <row r="284" ht="36" customHeight="1">
      <c r="A284" s="47">
        <f>IF(ISNA(MATCH("№",'С закупкой'!$A$8:$Z$8,0)),"!",IF(ISNUMBER(INDEX('С закупкой'!$A:$Z,ROW()-ROW($A$8)+ROW('С закупкой'!$A$8),MATCH("№",'С закупкой'!$A$8:$Z$8,0))),INDEX('С закупкой'!$A:$Z,ROW()-ROW($A$8)+ROW('С закупкой'!$A$8),MATCH("№",'С закупкой'!$A$8:$Z$8,0)),""))</f>
        <v/>
      </c>
      <c r="B284" s="48">
        <f>IF(ISBLANK(INDEX('С закупкой'!$A:$Z,ROW()-ROW($A$8)+ROW('С закупкой'!$A$8),MATCH("Фото",'С закупкой'!$A$8:$Z$8,0))),"",INDEX('С закупкой'!$A:$Z,ROW()-ROW($A$8)+ROW('С закупкой'!$A$8),MATCH("Фото",'С закупкой'!$A$8:$Z$8,0)))</f>
        <v/>
      </c>
      <c r="C284" s="49">
        <f>IF(INDEX('С закупкой'!$A:$Z,ROW()-ROW($A$8)+ROW('С закупкой'!$A$8),MATCH("Наименование",'С закупкой'!$A$8:$Z$8,0))&lt;&gt;"",INDEX('С закупкой'!$A:$Z,ROW()-ROW($A$8)+ROW('С закупкой'!$A$8),MATCH("Наименование",'С закупкой'!$A$8:$Z$8,0)),IF(ISTEXT(INDEX('С закупкой'!$A:$Z,ROW()-ROW($A$8)+ROW('С закупкой'!$A$8),MATCH("№",'С закупкой'!$A$8:$Z$8,0))),INDEX('С закупкой'!$A:$Z,ROW()-ROW($A$8)+ROW('С закупкой'!$A$8),MATCH("№",'С закупкой'!$A$8:$Z$8,0)),""))</f>
        <v/>
      </c>
      <c r="D284" s="49">
        <f>IF(INDEX('С закупкой'!$A:$Z,ROW()-ROW($A$8)+ROW('С закупкой'!$A$8),MATCH("Бренд",'С закупкой'!$A$8:$Z$8,0))="","",INDEX('С закупкой'!$A:$Z,ROW()-ROW($A$8)+ROW('С закупкой'!$A$8),MATCH("Бренд",'С закупкой'!$A$8:$Z$8,0)))</f>
        <v/>
      </c>
      <c r="E284" s="50">
        <f>IF(INDEX('С закупкой'!$A:$Z,ROW()-ROW($A$8)+ROW('С закупкой'!$A$8),MATCH("Артикул",'С закупкой'!$A$8:$Z$8,0))="","",INDEX('С закупкой'!$A:$Z,ROW()-ROW($A$8)+ROW('С закупкой'!$A$8),MATCH("Артикул",'С закупкой'!$A$8:$Z$8,0)))</f>
        <v/>
      </c>
      <c r="F284" s="49">
        <f>IF(INDEX('С закупкой'!$A:$Z,ROW()-ROW($A$8)+ROW('С закупкой'!$A$8),MATCH("Комната",'С закупкой'!$A$8:$Z$8,0))="","",INDEX('С закупкой'!$A:$Z,ROW()-ROW($A$8)+ROW('С закупкой'!$A$8),MATCH("Комната",'С закупкой'!$A$8:$Z$8,0)))</f>
        <v/>
      </c>
      <c r="G284" s="51">
        <f>IF(INDEX('С закупкой'!$A:$Z,ROW()-ROW($A$8)+ROW('С закупкой'!$A$8),MATCH("Кол-во",'С закупкой'!$A$8:$Z$8,0))="","",INDEX('С закупкой'!$A:$Z,ROW()-ROW($A$8)+ROW('С закупкой'!$A$8),MATCH("Кол-во",'С закупкой'!$A$8:$Z$8,0)))</f>
        <v/>
      </c>
      <c r="H284" s="52">
        <f>IF(INDEX('С закупкой'!$A:$Z,ROW()-ROW($A$8)+ROW('С закупкой'!$A$8),MATCH("Ед.",'С закупкой'!$A$8:$Z$8,0))="","",INDEX('С закупкой'!$A:$Z,ROW()-ROW($A$8)+ROW('С закупкой'!$A$8),MATCH("Ед.",'С закупкой'!$A$8:$Z$8,0)))</f>
        <v/>
      </c>
      <c r="I284" s="53">
        <f>IF(INDEX('С закупкой'!$A:$Z,ROW()-ROW($A$8)+ROW('С закупкой'!$A$8),MATCH("Клиенту за ед.",'С закупкой'!$A$8:$Z$8,0))="","",INDEX('С закупкой'!$A:$Z,ROW()-ROW($A$8)+ROW('С закупкой'!$A$8),MATCH("Клиенту за ед.",'С закупкой'!$A$8:$Z$8,0)))</f>
        <v/>
      </c>
      <c r="J284" s="54">
        <f>IF(LEFT($C284,6)="Итого:",SUM(J$8:J283)-2*SUMIF($C$8:$C283,"Итого:*",J$8:J283),IF($C284="ИТОГО ПО ПРОЕКТУ",SUM(J$8:J283)-SUMIF($C$8:$C283,"Итого:*",J$8:J283),IF(INDEX('С закупкой'!$A:$Z,ROW()-ROW($A$8)+ROW('С закупкой'!$A$8),MATCH("Сумма клиенту",'С закупкой'!$A$8:$Z$8,0))="","",INDEX('С закупкой'!$A:$Z,ROW()-ROW($A$8)+ROW('С закупкой'!$A$8),MATCH("Сумма клиенту",'С закупкой'!$A$8:$Z$8,0)))))</f>
        <v/>
      </c>
      <c r="K284" s="50">
        <f>IF(INDEX('С закупкой'!$A:$Z,ROW()-ROW($A$8)+ROW('С закупкой'!$A$8),MATCH("Поставка",'С закупкой'!$A$8:$Z$8,0))="","",INDEX('С закупкой'!$A:$Z,ROW()-ROW($A$8)+ROW('С закупкой'!$A$8),MATCH("Поставка",'С закупкой'!$A$8:$Z$8,0)))</f>
        <v/>
      </c>
      <c r="L284" s="50">
        <f>IF(INDEX('С закупкой'!$A:$Z,ROW()-ROW($A$8)+ROW('С закупкой'!$A$8),MATCH("Примечание",'С закупкой'!$A$8:$Z$8,0))="","",INDEX('С закупкой'!$A:$Z,ROW()-ROW($A$8)+ROW('С закупкой'!$A$8),MATCH("Примечание",'С закупкой'!$A$8:$Z$8,0)))</f>
        <v/>
      </c>
    </row>
    <row r="285" ht="36" customHeight="1">
      <c r="A285" s="47">
        <f>IF(ISNA(MATCH("№",'С закупкой'!$A$8:$Z$8,0)),"!",IF(ISNUMBER(INDEX('С закупкой'!$A:$Z,ROW()-ROW($A$8)+ROW('С закупкой'!$A$8),MATCH("№",'С закупкой'!$A$8:$Z$8,0))),INDEX('С закупкой'!$A:$Z,ROW()-ROW($A$8)+ROW('С закупкой'!$A$8),MATCH("№",'С закупкой'!$A$8:$Z$8,0)),""))</f>
        <v/>
      </c>
      <c r="B285" s="48">
        <f>IF(ISBLANK(INDEX('С закупкой'!$A:$Z,ROW()-ROW($A$8)+ROW('С закупкой'!$A$8),MATCH("Фото",'С закупкой'!$A$8:$Z$8,0))),"",INDEX('С закупкой'!$A:$Z,ROW()-ROW($A$8)+ROW('С закупкой'!$A$8),MATCH("Фото",'С закупкой'!$A$8:$Z$8,0)))</f>
        <v/>
      </c>
      <c r="C285" s="49">
        <f>IF(INDEX('С закупкой'!$A:$Z,ROW()-ROW($A$8)+ROW('С закупкой'!$A$8),MATCH("Наименование",'С закупкой'!$A$8:$Z$8,0))&lt;&gt;"",INDEX('С закупкой'!$A:$Z,ROW()-ROW($A$8)+ROW('С закупкой'!$A$8),MATCH("Наименование",'С закупкой'!$A$8:$Z$8,0)),IF(ISTEXT(INDEX('С закупкой'!$A:$Z,ROW()-ROW($A$8)+ROW('С закупкой'!$A$8),MATCH("№",'С закупкой'!$A$8:$Z$8,0))),INDEX('С закупкой'!$A:$Z,ROW()-ROW($A$8)+ROW('С закупкой'!$A$8),MATCH("№",'С закупкой'!$A$8:$Z$8,0)),""))</f>
        <v/>
      </c>
      <c r="D285" s="49">
        <f>IF(INDEX('С закупкой'!$A:$Z,ROW()-ROW($A$8)+ROW('С закупкой'!$A$8),MATCH("Бренд",'С закупкой'!$A$8:$Z$8,0))="","",INDEX('С закупкой'!$A:$Z,ROW()-ROW($A$8)+ROW('С закупкой'!$A$8),MATCH("Бренд",'С закупкой'!$A$8:$Z$8,0)))</f>
        <v/>
      </c>
      <c r="E285" s="50">
        <f>IF(INDEX('С закупкой'!$A:$Z,ROW()-ROW($A$8)+ROW('С закупкой'!$A$8),MATCH("Артикул",'С закупкой'!$A$8:$Z$8,0))="","",INDEX('С закупкой'!$A:$Z,ROW()-ROW($A$8)+ROW('С закупкой'!$A$8),MATCH("Артикул",'С закупкой'!$A$8:$Z$8,0)))</f>
        <v/>
      </c>
      <c r="F285" s="49">
        <f>IF(INDEX('С закупкой'!$A:$Z,ROW()-ROW($A$8)+ROW('С закупкой'!$A$8),MATCH("Комната",'С закупкой'!$A$8:$Z$8,0))="","",INDEX('С закупкой'!$A:$Z,ROW()-ROW($A$8)+ROW('С закупкой'!$A$8),MATCH("Комната",'С закупкой'!$A$8:$Z$8,0)))</f>
        <v/>
      </c>
      <c r="G285" s="51">
        <f>IF(INDEX('С закупкой'!$A:$Z,ROW()-ROW($A$8)+ROW('С закупкой'!$A$8),MATCH("Кол-во",'С закупкой'!$A$8:$Z$8,0))="","",INDEX('С закупкой'!$A:$Z,ROW()-ROW($A$8)+ROW('С закупкой'!$A$8),MATCH("Кол-во",'С закупкой'!$A$8:$Z$8,0)))</f>
        <v/>
      </c>
      <c r="H285" s="52">
        <f>IF(INDEX('С закупкой'!$A:$Z,ROW()-ROW($A$8)+ROW('С закупкой'!$A$8),MATCH("Ед.",'С закупкой'!$A$8:$Z$8,0))="","",INDEX('С закупкой'!$A:$Z,ROW()-ROW($A$8)+ROW('С закупкой'!$A$8),MATCH("Ед.",'С закупкой'!$A$8:$Z$8,0)))</f>
        <v/>
      </c>
      <c r="I285" s="53">
        <f>IF(INDEX('С закупкой'!$A:$Z,ROW()-ROW($A$8)+ROW('С закупкой'!$A$8),MATCH("Клиенту за ед.",'С закупкой'!$A$8:$Z$8,0))="","",INDEX('С закупкой'!$A:$Z,ROW()-ROW($A$8)+ROW('С закупкой'!$A$8),MATCH("Клиенту за ед.",'С закупкой'!$A$8:$Z$8,0)))</f>
        <v/>
      </c>
      <c r="J285" s="54">
        <f>IF(LEFT($C285,6)="Итого:",SUM(J$8:J284)-2*SUMIF($C$8:$C284,"Итого:*",J$8:J284),IF($C285="ИТОГО ПО ПРОЕКТУ",SUM(J$8:J284)-SUMIF($C$8:$C284,"Итого:*",J$8:J284),IF(INDEX('С закупкой'!$A:$Z,ROW()-ROW($A$8)+ROW('С закупкой'!$A$8),MATCH("Сумма клиенту",'С закупкой'!$A$8:$Z$8,0))="","",INDEX('С закупкой'!$A:$Z,ROW()-ROW($A$8)+ROW('С закупкой'!$A$8),MATCH("Сумма клиенту",'С закупкой'!$A$8:$Z$8,0)))))</f>
        <v/>
      </c>
      <c r="K285" s="50">
        <f>IF(INDEX('С закупкой'!$A:$Z,ROW()-ROW($A$8)+ROW('С закупкой'!$A$8),MATCH("Поставка",'С закупкой'!$A$8:$Z$8,0))="","",INDEX('С закупкой'!$A:$Z,ROW()-ROW($A$8)+ROW('С закупкой'!$A$8),MATCH("Поставка",'С закупкой'!$A$8:$Z$8,0)))</f>
        <v/>
      </c>
      <c r="L285" s="50">
        <f>IF(INDEX('С закупкой'!$A:$Z,ROW()-ROW($A$8)+ROW('С закупкой'!$A$8),MATCH("Примечание",'С закупкой'!$A$8:$Z$8,0))="","",INDEX('С закупкой'!$A:$Z,ROW()-ROW($A$8)+ROW('С закупкой'!$A$8),MATCH("Примечание",'С закупкой'!$A$8:$Z$8,0)))</f>
        <v/>
      </c>
    </row>
    <row r="286" ht="36" customHeight="1">
      <c r="A286" s="47">
        <f>IF(ISNA(MATCH("№",'С закупкой'!$A$8:$Z$8,0)),"!",IF(ISNUMBER(INDEX('С закупкой'!$A:$Z,ROW()-ROW($A$8)+ROW('С закупкой'!$A$8),MATCH("№",'С закупкой'!$A$8:$Z$8,0))),INDEX('С закупкой'!$A:$Z,ROW()-ROW($A$8)+ROW('С закупкой'!$A$8),MATCH("№",'С закупкой'!$A$8:$Z$8,0)),""))</f>
        <v/>
      </c>
      <c r="B286" s="48">
        <f>IF(ISBLANK(INDEX('С закупкой'!$A:$Z,ROW()-ROW($A$8)+ROW('С закупкой'!$A$8),MATCH("Фото",'С закупкой'!$A$8:$Z$8,0))),"",INDEX('С закупкой'!$A:$Z,ROW()-ROW($A$8)+ROW('С закупкой'!$A$8),MATCH("Фото",'С закупкой'!$A$8:$Z$8,0)))</f>
        <v/>
      </c>
      <c r="C286" s="49">
        <f>IF(INDEX('С закупкой'!$A:$Z,ROW()-ROW($A$8)+ROW('С закупкой'!$A$8),MATCH("Наименование",'С закупкой'!$A$8:$Z$8,0))&lt;&gt;"",INDEX('С закупкой'!$A:$Z,ROW()-ROW($A$8)+ROW('С закупкой'!$A$8),MATCH("Наименование",'С закупкой'!$A$8:$Z$8,0)),IF(ISTEXT(INDEX('С закупкой'!$A:$Z,ROW()-ROW($A$8)+ROW('С закупкой'!$A$8),MATCH("№",'С закупкой'!$A$8:$Z$8,0))),INDEX('С закупкой'!$A:$Z,ROW()-ROW($A$8)+ROW('С закупкой'!$A$8),MATCH("№",'С закупкой'!$A$8:$Z$8,0)),""))</f>
        <v/>
      </c>
      <c r="D286" s="49">
        <f>IF(INDEX('С закупкой'!$A:$Z,ROW()-ROW($A$8)+ROW('С закупкой'!$A$8),MATCH("Бренд",'С закупкой'!$A$8:$Z$8,0))="","",INDEX('С закупкой'!$A:$Z,ROW()-ROW($A$8)+ROW('С закупкой'!$A$8),MATCH("Бренд",'С закупкой'!$A$8:$Z$8,0)))</f>
        <v/>
      </c>
      <c r="E286" s="50">
        <f>IF(INDEX('С закупкой'!$A:$Z,ROW()-ROW($A$8)+ROW('С закупкой'!$A$8),MATCH("Артикул",'С закупкой'!$A$8:$Z$8,0))="","",INDEX('С закупкой'!$A:$Z,ROW()-ROW($A$8)+ROW('С закупкой'!$A$8),MATCH("Артикул",'С закупкой'!$A$8:$Z$8,0)))</f>
        <v/>
      </c>
      <c r="F286" s="49">
        <f>IF(INDEX('С закупкой'!$A:$Z,ROW()-ROW($A$8)+ROW('С закупкой'!$A$8),MATCH("Комната",'С закупкой'!$A$8:$Z$8,0))="","",INDEX('С закупкой'!$A:$Z,ROW()-ROW($A$8)+ROW('С закупкой'!$A$8),MATCH("Комната",'С закупкой'!$A$8:$Z$8,0)))</f>
        <v/>
      </c>
      <c r="G286" s="51">
        <f>IF(INDEX('С закупкой'!$A:$Z,ROW()-ROW($A$8)+ROW('С закупкой'!$A$8),MATCH("Кол-во",'С закупкой'!$A$8:$Z$8,0))="","",INDEX('С закупкой'!$A:$Z,ROW()-ROW($A$8)+ROW('С закупкой'!$A$8),MATCH("Кол-во",'С закупкой'!$A$8:$Z$8,0)))</f>
        <v/>
      </c>
      <c r="H286" s="52">
        <f>IF(INDEX('С закупкой'!$A:$Z,ROW()-ROW($A$8)+ROW('С закупкой'!$A$8),MATCH("Ед.",'С закупкой'!$A$8:$Z$8,0))="","",INDEX('С закупкой'!$A:$Z,ROW()-ROW($A$8)+ROW('С закупкой'!$A$8),MATCH("Ед.",'С закупкой'!$A$8:$Z$8,0)))</f>
        <v/>
      </c>
      <c r="I286" s="53">
        <f>IF(INDEX('С закупкой'!$A:$Z,ROW()-ROW($A$8)+ROW('С закупкой'!$A$8),MATCH("Клиенту за ед.",'С закупкой'!$A$8:$Z$8,0))="","",INDEX('С закупкой'!$A:$Z,ROW()-ROW($A$8)+ROW('С закупкой'!$A$8),MATCH("Клиенту за ед.",'С закупкой'!$A$8:$Z$8,0)))</f>
        <v/>
      </c>
      <c r="J286" s="54">
        <f>IF(LEFT($C286,6)="Итого:",SUM(J$8:J285)-2*SUMIF($C$8:$C285,"Итого:*",J$8:J285),IF($C286="ИТОГО ПО ПРОЕКТУ",SUM(J$8:J285)-SUMIF($C$8:$C285,"Итого:*",J$8:J285),IF(INDEX('С закупкой'!$A:$Z,ROW()-ROW($A$8)+ROW('С закупкой'!$A$8),MATCH("Сумма клиенту",'С закупкой'!$A$8:$Z$8,0))="","",INDEX('С закупкой'!$A:$Z,ROW()-ROW($A$8)+ROW('С закупкой'!$A$8),MATCH("Сумма клиенту",'С закупкой'!$A$8:$Z$8,0)))))</f>
        <v/>
      </c>
      <c r="K286" s="50">
        <f>IF(INDEX('С закупкой'!$A:$Z,ROW()-ROW($A$8)+ROW('С закупкой'!$A$8),MATCH("Поставка",'С закупкой'!$A$8:$Z$8,0))="","",INDEX('С закупкой'!$A:$Z,ROW()-ROW($A$8)+ROW('С закупкой'!$A$8),MATCH("Поставка",'С закупкой'!$A$8:$Z$8,0)))</f>
        <v/>
      </c>
      <c r="L286" s="50">
        <f>IF(INDEX('С закупкой'!$A:$Z,ROW()-ROW($A$8)+ROW('С закупкой'!$A$8),MATCH("Примечание",'С закупкой'!$A$8:$Z$8,0))="","",INDEX('С закупкой'!$A:$Z,ROW()-ROW($A$8)+ROW('С закупкой'!$A$8),MATCH("Примечание",'С закупкой'!$A$8:$Z$8,0)))</f>
        <v/>
      </c>
    </row>
    <row r="287" ht="36" customHeight="1">
      <c r="A287" s="47">
        <f>IF(ISNA(MATCH("№",'С закупкой'!$A$8:$Z$8,0)),"!",IF(ISNUMBER(INDEX('С закупкой'!$A:$Z,ROW()-ROW($A$8)+ROW('С закупкой'!$A$8),MATCH("№",'С закупкой'!$A$8:$Z$8,0))),INDEX('С закупкой'!$A:$Z,ROW()-ROW($A$8)+ROW('С закупкой'!$A$8),MATCH("№",'С закупкой'!$A$8:$Z$8,0)),""))</f>
        <v/>
      </c>
      <c r="B287" s="48">
        <f>IF(ISBLANK(INDEX('С закупкой'!$A:$Z,ROW()-ROW($A$8)+ROW('С закупкой'!$A$8),MATCH("Фото",'С закупкой'!$A$8:$Z$8,0))),"",INDEX('С закупкой'!$A:$Z,ROW()-ROW($A$8)+ROW('С закупкой'!$A$8),MATCH("Фото",'С закупкой'!$A$8:$Z$8,0)))</f>
        <v/>
      </c>
      <c r="C287" s="49">
        <f>IF(INDEX('С закупкой'!$A:$Z,ROW()-ROW($A$8)+ROW('С закупкой'!$A$8),MATCH("Наименование",'С закупкой'!$A$8:$Z$8,0))&lt;&gt;"",INDEX('С закупкой'!$A:$Z,ROW()-ROW($A$8)+ROW('С закупкой'!$A$8),MATCH("Наименование",'С закупкой'!$A$8:$Z$8,0)),IF(ISTEXT(INDEX('С закупкой'!$A:$Z,ROW()-ROW($A$8)+ROW('С закупкой'!$A$8),MATCH("№",'С закупкой'!$A$8:$Z$8,0))),INDEX('С закупкой'!$A:$Z,ROW()-ROW($A$8)+ROW('С закупкой'!$A$8),MATCH("№",'С закупкой'!$A$8:$Z$8,0)),""))</f>
        <v/>
      </c>
      <c r="D287" s="49">
        <f>IF(INDEX('С закупкой'!$A:$Z,ROW()-ROW($A$8)+ROW('С закупкой'!$A$8),MATCH("Бренд",'С закупкой'!$A$8:$Z$8,0))="","",INDEX('С закупкой'!$A:$Z,ROW()-ROW($A$8)+ROW('С закупкой'!$A$8),MATCH("Бренд",'С закупкой'!$A$8:$Z$8,0)))</f>
        <v/>
      </c>
      <c r="E287" s="50">
        <f>IF(INDEX('С закупкой'!$A:$Z,ROW()-ROW($A$8)+ROW('С закупкой'!$A$8),MATCH("Артикул",'С закупкой'!$A$8:$Z$8,0))="","",INDEX('С закупкой'!$A:$Z,ROW()-ROW($A$8)+ROW('С закупкой'!$A$8),MATCH("Артикул",'С закупкой'!$A$8:$Z$8,0)))</f>
        <v/>
      </c>
      <c r="F287" s="49">
        <f>IF(INDEX('С закупкой'!$A:$Z,ROW()-ROW($A$8)+ROW('С закупкой'!$A$8),MATCH("Комната",'С закупкой'!$A$8:$Z$8,0))="","",INDEX('С закупкой'!$A:$Z,ROW()-ROW($A$8)+ROW('С закупкой'!$A$8),MATCH("Комната",'С закупкой'!$A$8:$Z$8,0)))</f>
        <v/>
      </c>
      <c r="G287" s="51">
        <f>IF(INDEX('С закупкой'!$A:$Z,ROW()-ROW($A$8)+ROW('С закупкой'!$A$8),MATCH("Кол-во",'С закупкой'!$A$8:$Z$8,0))="","",INDEX('С закупкой'!$A:$Z,ROW()-ROW($A$8)+ROW('С закупкой'!$A$8),MATCH("Кол-во",'С закупкой'!$A$8:$Z$8,0)))</f>
        <v/>
      </c>
      <c r="H287" s="52">
        <f>IF(INDEX('С закупкой'!$A:$Z,ROW()-ROW($A$8)+ROW('С закупкой'!$A$8),MATCH("Ед.",'С закупкой'!$A$8:$Z$8,0))="","",INDEX('С закупкой'!$A:$Z,ROW()-ROW($A$8)+ROW('С закупкой'!$A$8),MATCH("Ед.",'С закупкой'!$A$8:$Z$8,0)))</f>
        <v/>
      </c>
      <c r="I287" s="53">
        <f>IF(INDEX('С закупкой'!$A:$Z,ROW()-ROW($A$8)+ROW('С закупкой'!$A$8),MATCH("Клиенту за ед.",'С закупкой'!$A$8:$Z$8,0))="","",INDEX('С закупкой'!$A:$Z,ROW()-ROW($A$8)+ROW('С закупкой'!$A$8),MATCH("Клиенту за ед.",'С закупкой'!$A$8:$Z$8,0)))</f>
        <v/>
      </c>
      <c r="J287" s="54">
        <f>IF(LEFT($C287,6)="Итого:",SUM(J$8:J286)-2*SUMIF($C$8:$C286,"Итого:*",J$8:J286),IF($C287="ИТОГО ПО ПРОЕКТУ",SUM(J$8:J286)-SUMIF($C$8:$C286,"Итого:*",J$8:J286),IF(INDEX('С закупкой'!$A:$Z,ROW()-ROW($A$8)+ROW('С закупкой'!$A$8),MATCH("Сумма клиенту",'С закупкой'!$A$8:$Z$8,0))="","",INDEX('С закупкой'!$A:$Z,ROW()-ROW($A$8)+ROW('С закупкой'!$A$8),MATCH("Сумма клиенту",'С закупкой'!$A$8:$Z$8,0)))))</f>
        <v/>
      </c>
      <c r="K287" s="50">
        <f>IF(INDEX('С закупкой'!$A:$Z,ROW()-ROW($A$8)+ROW('С закупкой'!$A$8),MATCH("Поставка",'С закупкой'!$A$8:$Z$8,0))="","",INDEX('С закупкой'!$A:$Z,ROW()-ROW($A$8)+ROW('С закупкой'!$A$8),MATCH("Поставка",'С закупкой'!$A$8:$Z$8,0)))</f>
        <v/>
      </c>
      <c r="L287" s="50">
        <f>IF(INDEX('С закупкой'!$A:$Z,ROW()-ROW($A$8)+ROW('С закупкой'!$A$8),MATCH("Примечание",'С закупкой'!$A$8:$Z$8,0))="","",INDEX('С закупкой'!$A:$Z,ROW()-ROW($A$8)+ROW('С закупкой'!$A$8),MATCH("Примечание",'С закупкой'!$A$8:$Z$8,0)))</f>
        <v/>
      </c>
    </row>
    <row r="288" ht="36" customHeight="1">
      <c r="A288" s="47">
        <f>IF(ISNA(MATCH("№",'С закупкой'!$A$8:$Z$8,0)),"!",IF(ISNUMBER(INDEX('С закупкой'!$A:$Z,ROW()-ROW($A$8)+ROW('С закупкой'!$A$8),MATCH("№",'С закупкой'!$A$8:$Z$8,0))),INDEX('С закупкой'!$A:$Z,ROW()-ROW($A$8)+ROW('С закупкой'!$A$8),MATCH("№",'С закупкой'!$A$8:$Z$8,0)),""))</f>
        <v/>
      </c>
      <c r="B288" s="48">
        <f>IF(ISBLANK(INDEX('С закупкой'!$A:$Z,ROW()-ROW($A$8)+ROW('С закупкой'!$A$8),MATCH("Фото",'С закупкой'!$A$8:$Z$8,0))),"",INDEX('С закупкой'!$A:$Z,ROW()-ROW($A$8)+ROW('С закупкой'!$A$8),MATCH("Фото",'С закупкой'!$A$8:$Z$8,0)))</f>
        <v/>
      </c>
      <c r="C288" s="49">
        <f>IF(INDEX('С закупкой'!$A:$Z,ROW()-ROW($A$8)+ROW('С закупкой'!$A$8),MATCH("Наименование",'С закупкой'!$A$8:$Z$8,0))&lt;&gt;"",INDEX('С закупкой'!$A:$Z,ROW()-ROW($A$8)+ROW('С закупкой'!$A$8),MATCH("Наименование",'С закупкой'!$A$8:$Z$8,0)),IF(ISTEXT(INDEX('С закупкой'!$A:$Z,ROW()-ROW($A$8)+ROW('С закупкой'!$A$8),MATCH("№",'С закупкой'!$A$8:$Z$8,0))),INDEX('С закупкой'!$A:$Z,ROW()-ROW($A$8)+ROW('С закупкой'!$A$8),MATCH("№",'С закупкой'!$A$8:$Z$8,0)),""))</f>
        <v/>
      </c>
      <c r="D288" s="49">
        <f>IF(INDEX('С закупкой'!$A:$Z,ROW()-ROW($A$8)+ROW('С закупкой'!$A$8),MATCH("Бренд",'С закупкой'!$A$8:$Z$8,0))="","",INDEX('С закупкой'!$A:$Z,ROW()-ROW($A$8)+ROW('С закупкой'!$A$8),MATCH("Бренд",'С закупкой'!$A$8:$Z$8,0)))</f>
        <v/>
      </c>
      <c r="E288" s="50">
        <f>IF(INDEX('С закупкой'!$A:$Z,ROW()-ROW($A$8)+ROW('С закупкой'!$A$8),MATCH("Артикул",'С закупкой'!$A$8:$Z$8,0))="","",INDEX('С закупкой'!$A:$Z,ROW()-ROW($A$8)+ROW('С закупкой'!$A$8),MATCH("Артикул",'С закупкой'!$A$8:$Z$8,0)))</f>
        <v/>
      </c>
      <c r="F288" s="49">
        <f>IF(INDEX('С закупкой'!$A:$Z,ROW()-ROW($A$8)+ROW('С закупкой'!$A$8),MATCH("Комната",'С закупкой'!$A$8:$Z$8,0))="","",INDEX('С закупкой'!$A:$Z,ROW()-ROW($A$8)+ROW('С закупкой'!$A$8),MATCH("Комната",'С закупкой'!$A$8:$Z$8,0)))</f>
        <v/>
      </c>
      <c r="G288" s="51">
        <f>IF(INDEX('С закупкой'!$A:$Z,ROW()-ROW($A$8)+ROW('С закупкой'!$A$8),MATCH("Кол-во",'С закупкой'!$A$8:$Z$8,0))="","",INDEX('С закупкой'!$A:$Z,ROW()-ROW($A$8)+ROW('С закупкой'!$A$8),MATCH("Кол-во",'С закупкой'!$A$8:$Z$8,0)))</f>
        <v/>
      </c>
      <c r="H288" s="52">
        <f>IF(INDEX('С закупкой'!$A:$Z,ROW()-ROW($A$8)+ROW('С закупкой'!$A$8),MATCH("Ед.",'С закупкой'!$A$8:$Z$8,0))="","",INDEX('С закупкой'!$A:$Z,ROW()-ROW($A$8)+ROW('С закупкой'!$A$8),MATCH("Ед.",'С закупкой'!$A$8:$Z$8,0)))</f>
        <v/>
      </c>
      <c r="I288" s="53">
        <f>IF(INDEX('С закупкой'!$A:$Z,ROW()-ROW($A$8)+ROW('С закупкой'!$A$8),MATCH("Клиенту за ед.",'С закупкой'!$A$8:$Z$8,0))="","",INDEX('С закупкой'!$A:$Z,ROW()-ROW($A$8)+ROW('С закупкой'!$A$8),MATCH("Клиенту за ед.",'С закупкой'!$A$8:$Z$8,0)))</f>
        <v/>
      </c>
      <c r="J288" s="54">
        <f>IF(LEFT($C288,6)="Итого:",SUM(J$8:J287)-2*SUMIF($C$8:$C287,"Итого:*",J$8:J287),IF($C288="ИТОГО ПО ПРОЕКТУ",SUM(J$8:J287)-SUMIF($C$8:$C287,"Итого:*",J$8:J287),IF(INDEX('С закупкой'!$A:$Z,ROW()-ROW($A$8)+ROW('С закупкой'!$A$8),MATCH("Сумма клиенту",'С закупкой'!$A$8:$Z$8,0))="","",INDEX('С закупкой'!$A:$Z,ROW()-ROW($A$8)+ROW('С закупкой'!$A$8),MATCH("Сумма клиенту",'С закупкой'!$A$8:$Z$8,0)))))</f>
        <v/>
      </c>
      <c r="K288" s="50">
        <f>IF(INDEX('С закупкой'!$A:$Z,ROW()-ROW($A$8)+ROW('С закупкой'!$A$8),MATCH("Поставка",'С закупкой'!$A$8:$Z$8,0))="","",INDEX('С закупкой'!$A:$Z,ROW()-ROW($A$8)+ROW('С закупкой'!$A$8),MATCH("Поставка",'С закупкой'!$A$8:$Z$8,0)))</f>
        <v/>
      </c>
      <c r="L288" s="50">
        <f>IF(INDEX('С закупкой'!$A:$Z,ROW()-ROW($A$8)+ROW('С закупкой'!$A$8),MATCH("Примечание",'С закупкой'!$A$8:$Z$8,0))="","",INDEX('С закупкой'!$A:$Z,ROW()-ROW($A$8)+ROW('С закупкой'!$A$8),MATCH("Примечание",'С закупкой'!$A$8:$Z$8,0)))</f>
        <v/>
      </c>
    </row>
    <row r="289" ht="36" customHeight="1">
      <c r="A289" s="47">
        <f>IF(ISNA(MATCH("№",'С закупкой'!$A$8:$Z$8,0)),"!",IF(ISNUMBER(INDEX('С закупкой'!$A:$Z,ROW()-ROW($A$8)+ROW('С закупкой'!$A$8),MATCH("№",'С закупкой'!$A$8:$Z$8,0))),INDEX('С закупкой'!$A:$Z,ROW()-ROW($A$8)+ROW('С закупкой'!$A$8),MATCH("№",'С закупкой'!$A$8:$Z$8,0)),""))</f>
        <v/>
      </c>
      <c r="B289" s="48">
        <f>IF(ISBLANK(INDEX('С закупкой'!$A:$Z,ROW()-ROW($A$8)+ROW('С закупкой'!$A$8),MATCH("Фото",'С закупкой'!$A$8:$Z$8,0))),"",INDEX('С закупкой'!$A:$Z,ROW()-ROW($A$8)+ROW('С закупкой'!$A$8),MATCH("Фото",'С закупкой'!$A$8:$Z$8,0)))</f>
        <v/>
      </c>
      <c r="C289" s="49">
        <f>IF(INDEX('С закупкой'!$A:$Z,ROW()-ROW($A$8)+ROW('С закупкой'!$A$8),MATCH("Наименование",'С закупкой'!$A$8:$Z$8,0))&lt;&gt;"",INDEX('С закупкой'!$A:$Z,ROW()-ROW($A$8)+ROW('С закупкой'!$A$8),MATCH("Наименование",'С закупкой'!$A$8:$Z$8,0)),IF(ISTEXT(INDEX('С закупкой'!$A:$Z,ROW()-ROW($A$8)+ROW('С закупкой'!$A$8),MATCH("№",'С закупкой'!$A$8:$Z$8,0))),INDEX('С закупкой'!$A:$Z,ROW()-ROW($A$8)+ROW('С закупкой'!$A$8),MATCH("№",'С закупкой'!$A$8:$Z$8,0)),""))</f>
        <v/>
      </c>
      <c r="D289" s="49">
        <f>IF(INDEX('С закупкой'!$A:$Z,ROW()-ROW($A$8)+ROW('С закупкой'!$A$8),MATCH("Бренд",'С закупкой'!$A$8:$Z$8,0))="","",INDEX('С закупкой'!$A:$Z,ROW()-ROW($A$8)+ROW('С закупкой'!$A$8),MATCH("Бренд",'С закупкой'!$A$8:$Z$8,0)))</f>
        <v/>
      </c>
      <c r="E289" s="50">
        <f>IF(INDEX('С закупкой'!$A:$Z,ROW()-ROW($A$8)+ROW('С закупкой'!$A$8),MATCH("Артикул",'С закупкой'!$A$8:$Z$8,0))="","",INDEX('С закупкой'!$A:$Z,ROW()-ROW($A$8)+ROW('С закупкой'!$A$8),MATCH("Артикул",'С закупкой'!$A$8:$Z$8,0)))</f>
        <v/>
      </c>
      <c r="F289" s="49">
        <f>IF(INDEX('С закупкой'!$A:$Z,ROW()-ROW($A$8)+ROW('С закупкой'!$A$8),MATCH("Комната",'С закупкой'!$A$8:$Z$8,0))="","",INDEX('С закупкой'!$A:$Z,ROW()-ROW($A$8)+ROW('С закупкой'!$A$8),MATCH("Комната",'С закупкой'!$A$8:$Z$8,0)))</f>
        <v/>
      </c>
      <c r="G289" s="51">
        <f>IF(INDEX('С закупкой'!$A:$Z,ROW()-ROW($A$8)+ROW('С закупкой'!$A$8),MATCH("Кол-во",'С закупкой'!$A$8:$Z$8,0))="","",INDEX('С закупкой'!$A:$Z,ROW()-ROW($A$8)+ROW('С закупкой'!$A$8),MATCH("Кол-во",'С закупкой'!$A$8:$Z$8,0)))</f>
        <v/>
      </c>
      <c r="H289" s="52">
        <f>IF(INDEX('С закупкой'!$A:$Z,ROW()-ROW($A$8)+ROW('С закупкой'!$A$8),MATCH("Ед.",'С закупкой'!$A$8:$Z$8,0))="","",INDEX('С закупкой'!$A:$Z,ROW()-ROW($A$8)+ROW('С закупкой'!$A$8),MATCH("Ед.",'С закупкой'!$A$8:$Z$8,0)))</f>
        <v/>
      </c>
      <c r="I289" s="53">
        <f>IF(INDEX('С закупкой'!$A:$Z,ROW()-ROW($A$8)+ROW('С закупкой'!$A$8),MATCH("Клиенту за ед.",'С закупкой'!$A$8:$Z$8,0))="","",INDEX('С закупкой'!$A:$Z,ROW()-ROW($A$8)+ROW('С закупкой'!$A$8),MATCH("Клиенту за ед.",'С закупкой'!$A$8:$Z$8,0)))</f>
        <v/>
      </c>
      <c r="J289" s="54">
        <f>IF(LEFT($C289,6)="Итого:",SUM(J$8:J288)-2*SUMIF($C$8:$C288,"Итого:*",J$8:J288),IF($C289="ИТОГО ПО ПРОЕКТУ",SUM(J$8:J288)-SUMIF($C$8:$C288,"Итого:*",J$8:J288),IF(INDEX('С закупкой'!$A:$Z,ROW()-ROW($A$8)+ROW('С закупкой'!$A$8),MATCH("Сумма клиенту",'С закупкой'!$A$8:$Z$8,0))="","",INDEX('С закупкой'!$A:$Z,ROW()-ROW($A$8)+ROW('С закупкой'!$A$8),MATCH("Сумма клиенту",'С закупкой'!$A$8:$Z$8,0)))))</f>
        <v/>
      </c>
      <c r="K289" s="50">
        <f>IF(INDEX('С закупкой'!$A:$Z,ROW()-ROW($A$8)+ROW('С закупкой'!$A$8),MATCH("Поставка",'С закупкой'!$A$8:$Z$8,0))="","",INDEX('С закупкой'!$A:$Z,ROW()-ROW($A$8)+ROW('С закупкой'!$A$8),MATCH("Поставка",'С закупкой'!$A$8:$Z$8,0)))</f>
        <v/>
      </c>
      <c r="L289" s="50">
        <f>IF(INDEX('С закупкой'!$A:$Z,ROW()-ROW($A$8)+ROW('С закупкой'!$A$8),MATCH("Примечание",'С закупкой'!$A$8:$Z$8,0))="","",INDEX('С закупкой'!$A:$Z,ROW()-ROW($A$8)+ROW('С закупкой'!$A$8),MATCH("Примечание",'С закупкой'!$A$8:$Z$8,0)))</f>
        <v/>
      </c>
    </row>
    <row r="290" ht="36" customHeight="1">
      <c r="A290" s="47">
        <f>IF(ISNA(MATCH("№",'С закупкой'!$A$8:$Z$8,0)),"!",IF(ISNUMBER(INDEX('С закупкой'!$A:$Z,ROW()-ROW($A$8)+ROW('С закупкой'!$A$8),MATCH("№",'С закупкой'!$A$8:$Z$8,0))),INDEX('С закупкой'!$A:$Z,ROW()-ROW($A$8)+ROW('С закупкой'!$A$8),MATCH("№",'С закупкой'!$A$8:$Z$8,0)),""))</f>
        <v/>
      </c>
      <c r="B290" s="48">
        <f>IF(ISBLANK(INDEX('С закупкой'!$A:$Z,ROW()-ROW($A$8)+ROW('С закупкой'!$A$8),MATCH("Фото",'С закупкой'!$A$8:$Z$8,0))),"",INDEX('С закупкой'!$A:$Z,ROW()-ROW($A$8)+ROW('С закупкой'!$A$8),MATCH("Фото",'С закупкой'!$A$8:$Z$8,0)))</f>
        <v/>
      </c>
      <c r="C290" s="49">
        <f>IF(INDEX('С закупкой'!$A:$Z,ROW()-ROW($A$8)+ROW('С закупкой'!$A$8),MATCH("Наименование",'С закупкой'!$A$8:$Z$8,0))&lt;&gt;"",INDEX('С закупкой'!$A:$Z,ROW()-ROW($A$8)+ROW('С закупкой'!$A$8),MATCH("Наименование",'С закупкой'!$A$8:$Z$8,0)),IF(ISTEXT(INDEX('С закупкой'!$A:$Z,ROW()-ROW($A$8)+ROW('С закупкой'!$A$8),MATCH("№",'С закупкой'!$A$8:$Z$8,0))),INDEX('С закупкой'!$A:$Z,ROW()-ROW($A$8)+ROW('С закупкой'!$A$8),MATCH("№",'С закупкой'!$A$8:$Z$8,0)),""))</f>
        <v/>
      </c>
      <c r="D290" s="49">
        <f>IF(INDEX('С закупкой'!$A:$Z,ROW()-ROW($A$8)+ROW('С закупкой'!$A$8),MATCH("Бренд",'С закупкой'!$A$8:$Z$8,0))="","",INDEX('С закупкой'!$A:$Z,ROW()-ROW($A$8)+ROW('С закупкой'!$A$8),MATCH("Бренд",'С закупкой'!$A$8:$Z$8,0)))</f>
        <v/>
      </c>
      <c r="E290" s="50">
        <f>IF(INDEX('С закупкой'!$A:$Z,ROW()-ROW($A$8)+ROW('С закупкой'!$A$8),MATCH("Артикул",'С закупкой'!$A$8:$Z$8,0))="","",INDEX('С закупкой'!$A:$Z,ROW()-ROW($A$8)+ROW('С закупкой'!$A$8),MATCH("Артикул",'С закупкой'!$A$8:$Z$8,0)))</f>
        <v/>
      </c>
      <c r="F290" s="49">
        <f>IF(INDEX('С закупкой'!$A:$Z,ROW()-ROW($A$8)+ROW('С закупкой'!$A$8),MATCH("Комната",'С закупкой'!$A$8:$Z$8,0))="","",INDEX('С закупкой'!$A:$Z,ROW()-ROW($A$8)+ROW('С закупкой'!$A$8),MATCH("Комната",'С закупкой'!$A$8:$Z$8,0)))</f>
        <v/>
      </c>
      <c r="G290" s="51">
        <f>IF(INDEX('С закупкой'!$A:$Z,ROW()-ROW($A$8)+ROW('С закупкой'!$A$8),MATCH("Кол-во",'С закупкой'!$A$8:$Z$8,0))="","",INDEX('С закупкой'!$A:$Z,ROW()-ROW($A$8)+ROW('С закупкой'!$A$8),MATCH("Кол-во",'С закупкой'!$A$8:$Z$8,0)))</f>
        <v/>
      </c>
      <c r="H290" s="52">
        <f>IF(INDEX('С закупкой'!$A:$Z,ROW()-ROW($A$8)+ROW('С закупкой'!$A$8),MATCH("Ед.",'С закупкой'!$A$8:$Z$8,0))="","",INDEX('С закупкой'!$A:$Z,ROW()-ROW($A$8)+ROW('С закупкой'!$A$8),MATCH("Ед.",'С закупкой'!$A$8:$Z$8,0)))</f>
        <v/>
      </c>
      <c r="I290" s="53">
        <f>IF(INDEX('С закупкой'!$A:$Z,ROW()-ROW($A$8)+ROW('С закупкой'!$A$8),MATCH("Клиенту за ед.",'С закупкой'!$A$8:$Z$8,0))="","",INDEX('С закупкой'!$A:$Z,ROW()-ROW($A$8)+ROW('С закупкой'!$A$8),MATCH("Клиенту за ед.",'С закупкой'!$A$8:$Z$8,0)))</f>
        <v/>
      </c>
      <c r="J290" s="54">
        <f>IF(LEFT($C290,6)="Итого:",SUM(J$8:J289)-2*SUMIF($C$8:$C289,"Итого:*",J$8:J289),IF($C290="ИТОГО ПО ПРОЕКТУ",SUM(J$8:J289)-SUMIF($C$8:$C289,"Итого:*",J$8:J289),IF(INDEX('С закупкой'!$A:$Z,ROW()-ROW($A$8)+ROW('С закупкой'!$A$8),MATCH("Сумма клиенту",'С закупкой'!$A$8:$Z$8,0))="","",INDEX('С закупкой'!$A:$Z,ROW()-ROW($A$8)+ROW('С закупкой'!$A$8),MATCH("Сумма клиенту",'С закупкой'!$A$8:$Z$8,0)))))</f>
        <v/>
      </c>
      <c r="K290" s="50">
        <f>IF(INDEX('С закупкой'!$A:$Z,ROW()-ROW($A$8)+ROW('С закупкой'!$A$8),MATCH("Поставка",'С закупкой'!$A$8:$Z$8,0))="","",INDEX('С закупкой'!$A:$Z,ROW()-ROW($A$8)+ROW('С закупкой'!$A$8),MATCH("Поставка",'С закупкой'!$A$8:$Z$8,0)))</f>
        <v/>
      </c>
      <c r="L290" s="50">
        <f>IF(INDEX('С закупкой'!$A:$Z,ROW()-ROW($A$8)+ROW('С закупкой'!$A$8),MATCH("Примечание",'С закупкой'!$A$8:$Z$8,0))="","",INDEX('С закупкой'!$A:$Z,ROW()-ROW($A$8)+ROW('С закупкой'!$A$8),MATCH("Примечание",'С закупкой'!$A$8:$Z$8,0)))</f>
        <v/>
      </c>
    </row>
    <row r="291" ht="36" customHeight="1">
      <c r="A291" s="47">
        <f>IF(ISNA(MATCH("№",'С закупкой'!$A$8:$Z$8,0)),"!",IF(ISNUMBER(INDEX('С закупкой'!$A:$Z,ROW()-ROW($A$8)+ROW('С закупкой'!$A$8),MATCH("№",'С закупкой'!$A$8:$Z$8,0))),INDEX('С закупкой'!$A:$Z,ROW()-ROW($A$8)+ROW('С закупкой'!$A$8),MATCH("№",'С закупкой'!$A$8:$Z$8,0)),""))</f>
        <v/>
      </c>
      <c r="B291" s="48">
        <f>IF(ISBLANK(INDEX('С закупкой'!$A:$Z,ROW()-ROW($A$8)+ROW('С закупкой'!$A$8),MATCH("Фото",'С закупкой'!$A$8:$Z$8,0))),"",INDEX('С закупкой'!$A:$Z,ROW()-ROW($A$8)+ROW('С закупкой'!$A$8),MATCH("Фото",'С закупкой'!$A$8:$Z$8,0)))</f>
        <v/>
      </c>
      <c r="C291" s="49">
        <f>IF(INDEX('С закупкой'!$A:$Z,ROW()-ROW($A$8)+ROW('С закупкой'!$A$8),MATCH("Наименование",'С закупкой'!$A$8:$Z$8,0))&lt;&gt;"",INDEX('С закупкой'!$A:$Z,ROW()-ROW($A$8)+ROW('С закупкой'!$A$8),MATCH("Наименование",'С закупкой'!$A$8:$Z$8,0)),IF(ISTEXT(INDEX('С закупкой'!$A:$Z,ROW()-ROW($A$8)+ROW('С закупкой'!$A$8),MATCH("№",'С закупкой'!$A$8:$Z$8,0))),INDEX('С закупкой'!$A:$Z,ROW()-ROW($A$8)+ROW('С закупкой'!$A$8),MATCH("№",'С закупкой'!$A$8:$Z$8,0)),""))</f>
        <v/>
      </c>
      <c r="D291" s="49">
        <f>IF(INDEX('С закупкой'!$A:$Z,ROW()-ROW($A$8)+ROW('С закупкой'!$A$8),MATCH("Бренд",'С закупкой'!$A$8:$Z$8,0))="","",INDEX('С закупкой'!$A:$Z,ROW()-ROW($A$8)+ROW('С закупкой'!$A$8),MATCH("Бренд",'С закупкой'!$A$8:$Z$8,0)))</f>
        <v/>
      </c>
      <c r="E291" s="50">
        <f>IF(INDEX('С закупкой'!$A:$Z,ROW()-ROW($A$8)+ROW('С закупкой'!$A$8),MATCH("Артикул",'С закупкой'!$A$8:$Z$8,0))="","",INDEX('С закупкой'!$A:$Z,ROW()-ROW($A$8)+ROW('С закупкой'!$A$8),MATCH("Артикул",'С закупкой'!$A$8:$Z$8,0)))</f>
        <v/>
      </c>
      <c r="F291" s="49">
        <f>IF(INDEX('С закупкой'!$A:$Z,ROW()-ROW($A$8)+ROW('С закупкой'!$A$8),MATCH("Комната",'С закупкой'!$A$8:$Z$8,0))="","",INDEX('С закупкой'!$A:$Z,ROW()-ROW($A$8)+ROW('С закупкой'!$A$8),MATCH("Комната",'С закупкой'!$A$8:$Z$8,0)))</f>
        <v/>
      </c>
      <c r="G291" s="51">
        <f>IF(INDEX('С закупкой'!$A:$Z,ROW()-ROW($A$8)+ROW('С закупкой'!$A$8),MATCH("Кол-во",'С закупкой'!$A$8:$Z$8,0))="","",INDEX('С закупкой'!$A:$Z,ROW()-ROW($A$8)+ROW('С закупкой'!$A$8),MATCH("Кол-во",'С закупкой'!$A$8:$Z$8,0)))</f>
        <v/>
      </c>
      <c r="H291" s="52">
        <f>IF(INDEX('С закупкой'!$A:$Z,ROW()-ROW($A$8)+ROW('С закупкой'!$A$8),MATCH("Ед.",'С закупкой'!$A$8:$Z$8,0))="","",INDEX('С закупкой'!$A:$Z,ROW()-ROW($A$8)+ROW('С закупкой'!$A$8),MATCH("Ед.",'С закупкой'!$A$8:$Z$8,0)))</f>
        <v/>
      </c>
      <c r="I291" s="53">
        <f>IF(INDEX('С закупкой'!$A:$Z,ROW()-ROW($A$8)+ROW('С закупкой'!$A$8),MATCH("Клиенту за ед.",'С закупкой'!$A$8:$Z$8,0))="","",INDEX('С закупкой'!$A:$Z,ROW()-ROW($A$8)+ROW('С закупкой'!$A$8),MATCH("Клиенту за ед.",'С закупкой'!$A$8:$Z$8,0)))</f>
        <v/>
      </c>
      <c r="J291" s="54">
        <f>IF(LEFT($C291,6)="Итого:",SUM(J$8:J290)-2*SUMIF($C$8:$C290,"Итого:*",J$8:J290),IF($C291="ИТОГО ПО ПРОЕКТУ",SUM(J$8:J290)-SUMIF($C$8:$C290,"Итого:*",J$8:J290),IF(INDEX('С закупкой'!$A:$Z,ROW()-ROW($A$8)+ROW('С закупкой'!$A$8),MATCH("Сумма клиенту",'С закупкой'!$A$8:$Z$8,0))="","",INDEX('С закупкой'!$A:$Z,ROW()-ROW($A$8)+ROW('С закупкой'!$A$8),MATCH("Сумма клиенту",'С закупкой'!$A$8:$Z$8,0)))))</f>
        <v/>
      </c>
      <c r="K291" s="50">
        <f>IF(INDEX('С закупкой'!$A:$Z,ROW()-ROW($A$8)+ROW('С закупкой'!$A$8),MATCH("Поставка",'С закупкой'!$A$8:$Z$8,0))="","",INDEX('С закупкой'!$A:$Z,ROW()-ROW($A$8)+ROW('С закупкой'!$A$8),MATCH("Поставка",'С закупкой'!$A$8:$Z$8,0)))</f>
        <v/>
      </c>
      <c r="L291" s="50">
        <f>IF(INDEX('С закупкой'!$A:$Z,ROW()-ROW($A$8)+ROW('С закупкой'!$A$8),MATCH("Примечание",'С закупкой'!$A$8:$Z$8,0))="","",INDEX('С закупкой'!$A:$Z,ROW()-ROW($A$8)+ROW('С закупкой'!$A$8),MATCH("Примечание",'С закупкой'!$A$8:$Z$8,0)))</f>
        <v/>
      </c>
    </row>
    <row r="292" ht="36" customHeight="1">
      <c r="A292" s="47">
        <f>IF(ISNA(MATCH("№",'С закупкой'!$A$8:$Z$8,0)),"!",IF(ISNUMBER(INDEX('С закупкой'!$A:$Z,ROW()-ROW($A$8)+ROW('С закупкой'!$A$8),MATCH("№",'С закупкой'!$A$8:$Z$8,0))),INDEX('С закупкой'!$A:$Z,ROW()-ROW($A$8)+ROW('С закупкой'!$A$8),MATCH("№",'С закупкой'!$A$8:$Z$8,0)),""))</f>
        <v/>
      </c>
      <c r="B292" s="48">
        <f>IF(ISBLANK(INDEX('С закупкой'!$A:$Z,ROW()-ROW($A$8)+ROW('С закупкой'!$A$8),MATCH("Фото",'С закупкой'!$A$8:$Z$8,0))),"",INDEX('С закупкой'!$A:$Z,ROW()-ROW($A$8)+ROW('С закупкой'!$A$8),MATCH("Фото",'С закупкой'!$A$8:$Z$8,0)))</f>
        <v/>
      </c>
      <c r="C292" s="49">
        <f>IF(INDEX('С закупкой'!$A:$Z,ROW()-ROW($A$8)+ROW('С закупкой'!$A$8),MATCH("Наименование",'С закупкой'!$A$8:$Z$8,0))&lt;&gt;"",INDEX('С закупкой'!$A:$Z,ROW()-ROW($A$8)+ROW('С закупкой'!$A$8),MATCH("Наименование",'С закупкой'!$A$8:$Z$8,0)),IF(ISTEXT(INDEX('С закупкой'!$A:$Z,ROW()-ROW($A$8)+ROW('С закупкой'!$A$8),MATCH("№",'С закупкой'!$A$8:$Z$8,0))),INDEX('С закупкой'!$A:$Z,ROW()-ROW($A$8)+ROW('С закупкой'!$A$8),MATCH("№",'С закупкой'!$A$8:$Z$8,0)),""))</f>
        <v/>
      </c>
      <c r="D292" s="49">
        <f>IF(INDEX('С закупкой'!$A:$Z,ROW()-ROW($A$8)+ROW('С закупкой'!$A$8),MATCH("Бренд",'С закупкой'!$A$8:$Z$8,0))="","",INDEX('С закупкой'!$A:$Z,ROW()-ROW($A$8)+ROW('С закупкой'!$A$8),MATCH("Бренд",'С закупкой'!$A$8:$Z$8,0)))</f>
        <v/>
      </c>
      <c r="E292" s="50">
        <f>IF(INDEX('С закупкой'!$A:$Z,ROW()-ROW($A$8)+ROW('С закупкой'!$A$8),MATCH("Артикул",'С закупкой'!$A$8:$Z$8,0))="","",INDEX('С закупкой'!$A:$Z,ROW()-ROW($A$8)+ROW('С закупкой'!$A$8),MATCH("Артикул",'С закупкой'!$A$8:$Z$8,0)))</f>
        <v/>
      </c>
      <c r="F292" s="49">
        <f>IF(INDEX('С закупкой'!$A:$Z,ROW()-ROW($A$8)+ROW('С закупкой'!$A$8),MATCH("Комната",'С закупкой'!$A$8:$Z$8,0))="","",INDEX('С закупкой'!$A:$Z,ROW()-ROW($A$8)+ROW('С закупкой'!$A$8),MATCH("Комната",'С закупкой'!$A$8:$Z$8,0)))</f>
        <v/>
      </c>
      <c r="G292" s="51">
        <f>IF(INDEX('С закупкой'!$A:$Z,ROW()-ROW($A$8)+ROW('С закупкой'!$A$8),MATCH("Кол-во",'С закупкой'!$A$8:$Z$8,0))="","",INDEX('С закупкой'!$A:$Z,ROW()-ROW($A$8)+ROW('С закупкой'!$A$8),MATCH("Кол-во",'С закупкой'!$A$8:$Z$8,0)))</f>
        <v/>
      </c>
      <c r="H292" s="52">
        <f>IF(INDEX('С закупкой'!$A:$Z,ROW()-ROW($A$8)+ROW('С закупкой'!$A$8),MATCH("Ед.",'С закупкой'!$A$8:$Z$8,0))="","",INDEX('С закупкой'!$A:$Z,ROW()-ROW($A$8)+ROW('С закупкой'!$A$8),MATCH("Ед.",'С закупкой'!$A$8:$Z$8,0)))</f>
        <v/>
      </c>
      <c r="I292" s="53">
        <f>IF(INDEX('С закупкой'!$A:$Z,ROW()-ROW($A$8)+ROW('С закупкой'!$A$8),MATCH("Клиенту за ед.",'С закупкой'!$A$8:$Z$8,0))="","",INDEX('С закупкой'!$A:$Z,ROW()-ROW($A$8)+ROW('С закупкой'!$A$8),MATCH("Клиенту за ед.",'С закупкой'!$A$8:$Z$8,0)))</f>
        <v/>
      </c>
      <c r="J292" s="54">
        <f>IF(LEFT($C292,6)="Итого:",SUM(J$8:J291)-2*SUMIF($C$8:$C291,"Итого:*",J$8:J291),IF($C292="ИТОГО ПО ПРОЕКТУ",SUM(J$8:J291)-SUMIF($C$8:$C291,"Итого:*",J$8:J291),IF(INDEX('С закупкой'!$A:$Z,ROW()-ROW($A$8)+ROW('С закупкой'!$A$8),MATCH("Сумма клиенту",'С закупкой'!$A$8:$Z$8,0))="","",INDEX('С закупкой'!$A:$Z,ROW()-ROW($A$8)+ROW('С закупкой'!$A$8),MATCH("Сумма клиенту",'С закупкой'!$A$8:$Z$8,0)))))</f>
        <v/>
      </c>
      <c r="K292" s="50">
        <f>IF(INDEX('С закупкой'!$A:$Z,ROW()-ROW($A$8)+ROW('С закупкой'!$A$8),MATCH("Поставка",'С закупкой'!$A$8:$Z$8,0))="","",INDEX('С закупкой'!$A:$Z,ROW()-ROW($A$8)+ROW('С закупкой'!$A$8),MATCH("Поставка",'С закупкой'!$A$8:$Z$8,0)))</f>
        <v/>
      </c>
      <c r="L292" s="50">
        <f>IF(INDEX('С закупкой'!$A:$Z,ROW()-ROW($A$8)+ROW('С закупкой'!$A$8),MATCH("Примечание",'С закупкой'!$A$8:$Z$8,0))="","",INDEX('С закупкой'!$A:$Z,ROW()-ROW($A$8)+ROW('С закупкой'!$A$8),MATCH("Примечание",'С закупкой'!$A$8:$Z$8,0)))</f>
        <v/>
      </c>
    </row>
    <row r="293" ht="36" customHeight="1">
      <c r="A293" s="47">
        <f>IF(ISNA(MATCH("№",'С закупкой'!$A$8:$Z$8,0)),"!",IF(ISNUMBER(INDEX('С закупкой'!$A:$Z,ROW()-ROW($A$8)+ROW('С закупкой'!$A$8),MATCH("№",'С закупкой'!$A$8:$Z$8,0))),INDEX('С закупкой'!$A:$Z,ROW()-ROW($A$8)+ROW('С закупкой'!$A$8),MATCH("№",'С закупкой'!$A$8:$Z$8,0)),""))</f>
        <v/>
      </c>
      <c r="B293" s="48">
        <f>IF(ISBLANK(INDEX('С закупкой'!$A:$Z,ROW()-ROW($A$8)+ROW('С закупкой'!$A$8),MATCH("Фото",'С закупкой'!$A$8:$Z$8,0))),"",INDEX('С закупкой'!$A:$Z,ROW()-ROW($A$8)+ROW('С закупкой'!$A$8),MATCH("Фото",'С закупкой'!$A$8:$Z$8,0)))</f>
        <v/>
      </c>
      <c r="C293" s="49">
        <f>IF(INDEX('С закупкой'!$A:$Z,ROW()-ROW($A$8)+ROW('С закупкой'!$A$8),MATCH("Наименование",'С закупкой'!$A$8:$Z$8,0))&lt;&gt;"",INDEX('С закупкой'!$A:$Z,ROW()-ROW($A$8)+ROW('С закупкой'!$A$8),MATCH("Наименование",'С закупкой'!$A$8:$Z$8,0)),IF(ISTEXT(INDEX('С закупкой'!$A:$Z,ROW()-ROW($A$8)+ROW('С закупкой'!$A$8),MATCH("№",'С закупкой'!$A$8:$Z$8,0))),INDEX('С закупкой'!$A:$Z,ROW()-ROW($A$8)+ROW('С закупкой'!$A$8),MATCH("№",'С закупкой'!$A$8:$Z$8,0)),""))</f>
        <v/>
      </c>
      <c r="D293" s="49">
        <f>IF(INDEX('С закупкой'!$A:$Z,ROW()-ROW($A$8)+ROW('С закупкой'!$A$8),MATCH("Бренд",'С закупкой'!$A$8:$Z$8,0))="","",INDEX('С закупкой'!$A:$Z,ROW()-ROW($A$8)+ROW('С закупкой'!$A$8),MATCH("Бренд",'С закупкой'!$A$8:$Z$8,0)))</f>
        <v/>
      </c>
      <c r="E293" s="50">
        <f>IF(INDEX('С закупкой'!$A:$Z,ROW()-ROW($A$8)+ROW('С закупкой'!$A$8),MATCH("Артикул",'С закупкой'!$A$8:$Z$8,0))="","",INDEX('С закупкой'!$A:$Z,ROW()-ROW($A$8)+ROW('С закупкой'!$A$8),MATCH("Артикул",'С закупкой'!$A$8:$Z$8,0)))</f>
        <v/>
      </c>
      <c r="F293" s="49">
        <f>IF(INDEX('С закупкой'!$A:$Z,ROW()-ROW($A$8)+ROW('С закупкой'!$A$8),MATCH("Комната",'С закупкой'!$A$8:$Z$8,0))="","",INDEX('С закупкой'!$A:$Z,ROW()-ROW($A$8)+ROW('С закупкой'!$A$8),MATCH("Комната",'С закупкой'!$A$8:$Z$8,0)))</f>
        <v/>
      </c>
      <c r="G293" s="51">
        <f>IF(INDEX('С закупкой'!$A:$Z,ROW()-ROW($A$8)+ROW('С закупкой'!$A$8),MATCH("Кол-во",'С закупкой'!$A$8:$Z$8,0))="","",INDEX('С закупкой'!$A:$Z,ROW()-ROW($A$8)+ROW('С закупкой'!$A$8),MATCH("Кол-во",'С закупкой'!$A$8:$Z$8,0)))</f>
        <v/>
      </c>
      <c r="H293" s="52">
        <f>IF(INDEX('С закупкой'!$A:$Z,ROW()-ROW($A$8)+ROW('С закупкой'!$A$8),MATCH("Ед.",'С закупкой'!$A$8:$Z$8,0))="","",INDEX('С закупкой'!$A:$Z,ROW()-ROW($A$8)+ROW('С закупкой'!$A$8),MATCH("Ед.",'С закупкой'!$A$8:$Z$8,0)))</f>
        <v/>
      </c>
      <c r="I293" s="53">
        <f>IF(INDEX('С закупкой'!$A:$Z,ROW()-ROW($A$8)+ROW('С закупкой'!$A$8),MATCH("Клиенту за ед.",'С закупкой'!$A$8:$Z$8,0))="","",INDEX('С закупкой'!$A:$Z,ROW()-ROW($A$8)+ROW('С закупкой'!$A$8),MATCH("Клиенту за ед.",'С закупкой'!$A$8:$Z$8,0)))</f>
        <v/>
      </c>
      <c r="J293" s="54">
        <f>IF(LEFT($C293,6)="Итого:",SUM(J$8:J292)-2*SUMIF($C$8:$C292,"Итого:*",J$8:J292),IF($C293="ИТОГО ПО ПРОЕКТУ",SUM(J$8:J292)-SUMIF($C$8:$C292,"Итого:*",J$8:J292),IF(INDEX('С закупкой'!$A:$Z,ROW()-ROW($A$8)+ROW('С закупкой'!$A$8),MATCH("Сумма клиенту",'С закупкой'!$A$8:$Z$8,0))="","",INDEX('С закупкой'!$A:$Z,ROW()-ROW($A$8)+ROW('С закупкой'!$A$8),MATCH("Сумма клиенту",'С закупкой'!$A$8:$Z$8,0)))))</f>
        <v/>
      </c>
      <c r="K293" s="50">
        <f>IF(INDEX('С закупкой'!$A:$Z,ROW()-ROW($A$8)+ROW('С закупкой'!$A$8),MATCH("Поставка",'С закупкой'!$A$8:$Z$8,0))="","",INDEX('С закупкой'!$A:$Z,ROW()-ROW($A$8)+ROW('С закупкой'!$A$8),MATCH("Поставка",'С закупкой'!$A$8:$Z$8,0)))</f>
        <v/>
      </c>
      <c r="L293" s="50">
        <f>IF(INDEX('С закупкой'!$A:$Z,ROW()-ROW($A$8)+ROW('С закупкой'!$A$8),MATCH("Примечание",'С закупкой'!$A$8:$Z$8,0))="","",INDEX('С закупкой'!$A:$Z,ROW()-ROW($A$8)+ROW('С закупкой'!$A$8),MATCH("Примечание",'С закупкой'!$A$8:$Z$8,0)))</f>
        <v/>
      </c>
    </row>
    <row r="294" ht="36" customHeight="1">
      <c r="A294" s="47">
        <f>IF(ISNA(MATCH("№",'С закупкой'!$A$8:$Z$8,0)),"!",IF(ISNUMBER(INDEX('С закупкой'!$A:$Z,ROW()-ROW($A$8)+ROW('С закупкой'!$A$8),MATCH("№",'С закупкой'!$A$8:$Z$8,0))),INDEX('С закупкой'!$A:$Z,ROW()-ROW($A$8)+ROW('С закупкой'!$A$8),MATCH("№",'С закупкой'!$A$8:$Z$8,0)),""))</f>
        <v/>
      </c>
      <c r="B294" s="48">
        <f>IF(ISBLANK(INDEX('С закупкой'!$A:$Z,ROW()-ROW($A$8)+ROW('С закупкой'!$A$8),MATCH("Фото",'С закупкой'!$A$8:$Z$8,0))),"",INDEX('С закупкой'!$A:$Z,ROW()-ROW($A$8)+ROW('С закупкой'!$A$8),MATCH("Фото",'С закупкой'!$A$8:$Z$8,0)))</f>
        <v/>
      </c>
      <c r="C294" s="49">
        <f>IF(INDEX('С закупкой'!$A:$Z,ROW()-ROW($A$8)+ROW('С закупкой'!$A$8),MATCH("Наименование",'С закупкой'!$A$8:$Z$8,0))&lt;&gt;"",INDEX('С закупкой'!$A:$Z,ROW()-ROW($A$8)+ROW('С закупкой'!$A$8),MATCH("Наименование",'С закупкой'!$A$8:$Z$8,0)),IF(ISTEXT(INDEX('С закупкой'!$A:$Z,ROW()-ROW($A$8)+ROW('С закупкой'!$A$8),MATCH("№",'С закупкой'!$A$8:$Z$8,0))),INDEX('С закупкой'!$A:$Z,ROW()-ROW($A$8)+ROW('С закупкой'!$A$8),MATCH("№",'С закупкой'!$A$8:$Z$8,0)),""))</f>
        <v/>
      </c>
      <c r="D294" s="49">
        <f>IF(INDEX('С закупкой'!$A:$Z,ROW()-ROW($A$8)+ROW('С закупкой'!$A$8),MATCH("Бренд",'С закупкой'!$A$8:$Z$8,0))="","",INDEX('С закупкой'!$A:$Z,ROW()-ROW($A$8)+ROW('С закупкой'!$A$8),MATCH("Бренд",'С закупкой'!$A$8:$Z$8,0)))</f>
        <v/>
      </c>
      <c r="E294" s="50">
        <f>IF(INDEX('С закупкой'!$A:$Z,ROW()-ROW($A$8)+ROW('С закупкой'!$A$8),MATCH("Артикул",'С закупкой'!$A$8:$Z$8,0))="","",INDEX('С закупкой'!$A:$Z,ROW()-ROW($A$8)+ROW('С закупкой'!$A$8),MATCH("Артикул",'С закупкой'!$A$8:$Z$8,0)))</f>
        <v/>
      </c>
      <c r="F294" s="49">
        <f>IF(INDEX('С закупкой'!$A:$Z,ROW()-ROW($A$8)+ROW('С закупкой'!$A$8),MATCH("Комната",'С закупкой'!$A$8:$Z$8,0))="","",INDEX('С закупкой'!$A:$Z,ROW()-ROW($A$8)+ROW('С закупкой'!$A$8),MATCH("Комната",'С закупкой'!$A$8:$Z$8,0)))</f>
        <v/>
      </c>
      <c r="G294" s="51">
        <f>IF(INDEX('С закупкой'!$A:$Z,ROW()-ROW($A$8)+ROW('С закупкой'!$A$8),MATCH("Кол-во",'С закупкой'!$A$8:$Z$8,0))="","",INDEX('С закупкой'!$A:$Z,ROW()-ROW($A$8)+ROW('С закупкой'!$A$8),MATCH("Кол-во",'С закупкой'!$A$8:$Z$8,0)))</f>
        <v/>
      </c>
      <c r="H294" s="52">
        <f>IF(INDEX('С закупкой'!$A:$Z,ROW()-ROW($A$8)+ROW('С закупкой'!$A$8),MATCH("Ед.",'С закупкой'!$A$8:$Z$8,0))="","",INDEX('С закупкой'!$A:$Z,ROW()-ROW($A$8)+ROW('С закупкой'!$A$8),MATCH("Ед.",'С закупкой'!$A$8:$Z$8,0)))</f>
        <v/>
      </c>
      <c r="I294" s="53">
        <f>IF(INDEX('С закупкой'!$A:$Z,ROW()-ROW($A$8)+ROW('С закупкой'!$A$8),MATCH("Клиенту за ед.",'С закупкой'!$A$8:$Z$8,0))="","",INDEX('С закупкой'!$A:$Z,ROW()-ROW($A$8)+ROW('С закупкой'!$A$8),MATCH("Клиенту за ед.",'С закупкой'!$A$8:$Z$8,0)))</f>
        <v/>
      </c>
      <c r="J294" s="54">
        <f>IF(LEFT($C294,6)="Итого:",SUM(J$8:J293)-2*SUMIF($C$8:$C293,"Итого:*",J$8:J293),IF($C294="ИТОГО ПО ПРОЕКТУ",SUM(J$8:J293)-SUMIF($C$8:$C293,"Итого:*",J$8:J293),IF(INDEX('С закупкой'!$A:$Z,ROW()-ROW($A$8)+ROW('С закупкой'!$A$8),MATCH("Сумма клиенту",'С закупкой'!$A$8:$Z$8,0))="","",INDEX('С закупкой'!$A:$Z,ROW()-ROW($A$8)+ROW('С закупкой'!$A$8),MATCH("Сумма клиенту",'С закупкой'!$A$8:$Z$8,0)))))</f>
        <v/>
      </c>
      <c r="K294" s="50">
        <f>IF(INDEX('С закупкой'!$A:$Z,ROW()-ROW($A$8)+ROW('С закупкой'!$A$8),MATCH("Поставка",'С закупкой'!$A$8:$Z$8,0))="","",INDEX('С закупкой'!$A:$Z,ROW()-ROW($A$8)+ROW('С закупкой'!$A$8),MATCH("Поставка",'С закупкой'!$A$8:$Z$8,0)))</f>
        <v/>
      </c>
      <c r="L294" s="50">
        <f>IF(INDEX('С закупкой'!$A:$Z,ROW()-ROW($A$8)+ROW('С закупкой'!$A$8),MATCH("Примечание",'С закупкой'!$A$8:$Z$8,0))="","",INDEX('С закупкой'!$A:$Z,ROW()-ROW($A$8)+ROW('С закупкой'!$A$8),MATCH("Примечание",'С закупкой'!$A$8:$Z$8,0)))</f>
        <v/>
      </c>
    </row>
    <row r="295" ht="36" customHeight="1">
      <c r="A295" s="47">
        <f>IF(ISNA(MATCH("№",'С закупкой'!$A$8:$Z$8,0)),"!",IF(ISNUMBER(INDEX('С закупкой'!$A:$Z,ROW()-ROW($A$8)+ROW('С закупкой'!$A$8),MATCH("№",'С закупкой'!$A$8:$Z$8,0))),INDEX('С закупкой'!$A:$Z,ROW()-ROW($A$8)+ROW('С закупкой'!$A$8),MATCH("№",'С закупкой'!$A$8:$Z$8,0)),""))</f>
        <v/>
      </c>
      <c r="B295" s="48">
        <f>IF(ISBLANK(INDEX('С закупкой'!$A:$Z,ROW()-ROW($A$8)+ROW('С закупкой'!$A$8),MATCH("Фото",'С закупкой'!$A$8:$Z$8,0))),"",INDEX('С закупкой'!$A:$Z,ROW()-ROW($A$8)+ROW('С закупкой'!$A$8),MATCH("Фото",'С закупкой'!$A$8:$Z$8,0)))</f>
        <v/>
      </c>
      <c r="C295" s="49">
        <f>IF(INDEX('С закупкой'!$A:$Z,ROW()-ROW($A$8)+ROW('С закупкой'!$A$8),MATCH("Наименование",'С закупкой'!$A$8:$Z$8,0))&lt;&gt;"",INDEX('С закупкой'!$A:$Z,ROW()-ROW($A$8)+ROW('С закупкой'!$A$8),MATCH("Наименование",'С закупкой'!$A$8:$Z$8,0)),IF(ISTEXT(INDEX('С закупкой'!$A:$Z,ROW()-ROW($A$8)+ROW('С закупкой'!$A$8),MATCH("№",'С закупкой'!$A$8:$Z$8,0))),INDEX('С закупкой'!$A:$Z,ROW()-ROW($A$8)+ROW('С закупкой'!$A$8),MATCH("№",'С закупкой'!$A$8:$Z$8,0)),""))</f>
        <v/>
      </c>
      <c r="D295" s="49">
        <f>IF(INDEX('С закупкой'!$A:$Z,ROW()-ROW($A$8)+ROW('С закупкой'!$A$8),MATCH("Бренд",'С закупкой'!$A$8:$Z$8,0))="","",INDEX('С закупкой'!$A:$Z,ROW()-ROW($A$8)+ROW('С закупкой'!$A$8),MATCH("Бренд",'С закупкой'!$A$8:$Z$8,0)))</f>
        <v/>
      </c>
      <c r="E295" s="50">
        <f>IF(INDEX('С закупкой'!$A:$Z,ROW()-ROW($A$8)+ROW('С закупкой'!$A$8),MATCH("Артикул",'С закупкой'!$A$8:$Z$8,0))="","",INDEX('С закупкой'!$A:$Z,ROW()-ROW($A$8)+ROW('С закупкой'!$A$8),MATCH("Артикул",'С закупкой'!$A$8:$Z$8,0)))</f>
        <v/>
      </c>
      <c r="F295" s="49">
        <f>IF(INDEX('С закупкой'!$A:$Z,ROW()-ROW($A$8)+ROW('С закупкой'!$A$8),MATCH("Комната",'С закупкой'!$A$8:$Z$8,0))="","",INDEX('С закупкой'!$A:$Z,ROW()-ROW($A$8)+ROW('С закупкой'!$A$8),MATCH("Комната",'С закупкой'!$A$8:$Z$8,0)))</f>
        <v/>
      </c>
      <c r="G295" s="51">
        <f>IF(INDEX('С закупкой'!$A:$Z,ROW()-ROW($A$8)+ROW('С закупкой'!$A$8),MATCH("Кол-во",'С закупкой'!$A$8:$Z$8,0))="","",INDEX('С закупкой'!$A:$Z,ROW()-ROW($A$8)+ROW('С закупкой'!$A$8),MATCH("Кол-во",'С закупкой'!$A$8:$Z$8,0)))</f>
        <v/>
      </c>
      <c r="H295" s="52">
        <f>IF(INDEX('С закупкой'!$A:$Z,ROW()-ROW($A$8)+ROW('С закупкой'!$A$8),MATCH("Ед.",'С закупкой'!$A$8:$Z$8,0))="","",INDEX('С закупкой'!$A:$Z,ROW()-ROW($A$8)+ROW('С закупкой'!$A$8),MATCH("Ед.",'С закупкой'!$A$8:$Z$8,0)))</f>
        <v/>
      </c>
      <c r="I295" s="53">
        <f>IF(INDEX('С закупкой'!$A:$Z,ROW()-ROW($A$8)+ROW('С закупкой'!$A$8),MATCH("Клиенту за ед.",'С закупкой'!$A$8:$Z$8,0))="","",INDEX('С закупкой'!$A:$Z,ROW()-ROW($A$8)+ROW('С закупкой'!$A$8),MATCH("Клиенту за ед.",'С закупкой'!$A$8:$Z$8,0)))</f>
        <v/>
      </c>
      <c r="J295" s="54">
        <f>IF(LEFT($C295,6)="Итого:",SUM(J$8:J294)-2*SUMIF($C$8:$C294,"Итого:*",J$8:J294),IF($C295="ИТОГО ПО ПРОЕКТУ",SUM(J$8:J294)-SUMIF($C$8:$C294,"Итого:*",J$8:J294),IF(INDEX('С закупкой'!$A:$Z,ROW()-ROW($A$8)+ROW('С закупкой'!$A$8),MATCH("Сумма клиенту",'С закупкой'!$A$8:$Z$8,0))="","",INDEX('С закупкой'!$A:$Z,ROW()-ROW($A$8)+ROW('С закупкой'!$A$8),MATCH("Сумма клиенту",'С закупкой'!$A$8:$Z$8,0)))))</f>
        <v/>
      </c>
      <c r="K295" s="50">
        <f>IF(INDEX('С закупкой'!$A:$Z,ROW()-ROW($A$8)+ROW('С закупкой'!$A$8),MATCH("Поставка",'С закупкой'!$A$8:$Z$8,0))="","",INDEX('С закупкой'!$A:$Z,ROW()-ROW($A$8)+ROW('С закупкой'!$A$8),MATCH("Поставка",'С закупкой'!$A$8:$Z$8,0)))</f>
        <v/>
      </c>
      <c r="L295" s="50">
        <f>IF(INDEX('С закупкой'!$A:$Z,ROW()-ROW($A$8)+ROW('С закупкой'!$A$8),MATCH("Примечание",'С закупкой'!$A$8:$Z$8,0))="","",INDEX('С закупкой'!$A:$Z,ROW()-ROW($A$8)+ROW('С закупкой'!$A$8),MATCH("Примечание",'С закупкой'!$A$8:$Z$8,0)))</f>
        <v/>
      </c>
    </row>
    <row r="296" ht="36" customHeight="1">
      <c r="A296" s="47">
        <f>IF(ISNA(MATCH("№",'С закупкой'!$A$8:$Z$8,0)),"!",IF(ISNUMBER(INDEX('С закупкой'!$A:$Z,ROW()-ROW($A$8)+ROW('С закупкой'!$A$8),MATCH("№",'С закупкой'!$A$8:$Z$8,0))),INDEX('С закупкой'!$A:$Z,ROW()-ROW($A$8)+ROW('С закупкой'!$A$8),MATCH("№",'С закупкой'!$A$8:$Z$8,0)),""))</f>
        <v/>
      </c>
      <c r="B296" s="48">
        <f>IF(ISBLANK(INDEX('С закупкой'!$A:$Z,ROW()-ROW($A$8)+ROW('С закупкой'!$A$8),MATCH("Фото",'С закупкой'!$A$8:$Z$8,0))),"",INDEX('С закупкой'!$A:$Z,ROW()-ROW($A$8)+ROW('С закупкой'!$A$8),MATCH("Фото",'С закупкой'!$A$8:$Z$8,0)))</f>
        <v/>
      </c>
      <c r="C296" s="49">
        <f>IF(INDEX('С закупкой'!$A:$Z,ROW()-ROW($A$8)+ROW('С закупкой'!$A$8),MATCH("Наименование",'С закупкой'!$A$8:$Z$8,0))&lt;&gt;"",INDEX('С закупкой'!$A:$Z,ROW()-ROW($A$8)+ROW('С закупкой'!$A$8),MATCH("Наименование",'С закупкой'!$A$8:$Z$8,0)),IF(ISTEXT(INDEX('С закупкой'!$A:$Z,ROW()-ROW($A$8)+ROW('С закупкой'!$A$8),MATCH("№",'С закупкой'!$A$8:$Z$8,0))),INDEX('С закупкой'!$A:$Z,ROW()-ROW($A$8)+ROW('С закупкой'!$A$8),MATCH("№",'С закупкой'!$A$8:$Z$8,0)),""))</f>
        <v/>
      </c>
      <c r="D296" s="49">
        <f>IF(INDEX('С закупкой'!$A:$Z,ROW()-ROW($A$8)+ROW('С закупкой'!$A$8),MATCH("Бренд",'С закупкой'!$A$8:$Z$8,0))="","",INDEX('С закупкой'!$A:$Z,ROW()-ROW($A$8)+ROW('С закупкой'!$A$8),MATCH("Бренд",'С закупкой'!$A$8:$Z$8,0)))</f>
        <v/>
      </c>
      <c r="E296" s="50">
        <f>IF(INDEX('С закупкой'!$A:$Z,ROW()-ROW($A$8)+ROW('С закупкой'!$A$8),MATCH("Артикул",'С закупкой'!$A$8:$Z$8,0))="","",INDEX('С закупкой'!$A:$Z,ROW()-ROW($A$8)+ROW('С закупкой'!$A$8),MATCH("Артикул",'С закупкой'!$A$8:$Z$8,0)))</f>
        <v/>
      </c>
      <c r="F296" s="49">
        <f>IF(INDEX('С закупкой'!$A:$Z,ROW()-ROW($A$8)+ROW('С закупкой'!$A$8),MATCH("Комната",'С закупкой'!$A$8:$Z$8,0))="","",INDEX('С закупкой'!$A:$Z,ROW()-ROW($A$8)+ROW('С закупкой'!$A$8),MATCH("Комната",'С закупкой'!$A$8:$Z$8,0)))</f>
        <v/>
      </c>
      <c r="G296" s="51">
        <f>IF(INDEX('С закупкой'!$A:$Z,ROW()-ROW($A$8)+ROW('С закупкой'!$A$8),MATCH("Кол-во",'С закупкой'!$A$8:$Z$8,0))="","",INDEX('С закупкой'!$A:$Z,ROW()-ROW($A$8)+ROW('С закупкой'!$A$8),MATCH("Кол-во",'С закупкой'!$A$8:$Z$8,0)))</f>
        <v/>
      </c>
      <c r="H296" s="52">
        <f>IF(INDEX('С закупкой'!$A:$Z,ROW()-ROW($A$8)+ROW('С закупкой'!$A$8),MATCH("Ед.",'С закупкой'!$A$8:$Z$8,0))="","",INDEX('С закупкой'!$A:$Z,ROW()-ROW($A$8)+ROW('С закупкой'!$A$8),MATCH("Ед.",'С закупкой'!$A$8:$Z$8,0)))</f>
        <v/>
      </c>
      <c r="I296" s="53">
        <f>IF(INDEX('С закупкой'!$A:$Z,ROW()-ROW($A$8)+ROW('С закупкой'!$A$8),MATCH("Клиенту за ед.",'С закупкой'!$A$8:$Z$8,0))="","",INDEX('С закупкой'!$A:$Z,ROW()-ROW($A$8)+ROW('С закупкой'!$A$8),MATCH("Клиенту за ед.",'С закупкой'!$A$8:$Z$8,0)))</f>
        <v/>
      </c>
      <c r="J296" s="54">
        <f>IF(LEFT($C296,6)="Итого:",SUM(J$8:J295)-2*SUMIF($C$8:$C295,"Итого:*",J$8:J295),IF($C296="ИТОГО ПО ПРОЕКТУ",SUM(J$8:J295)-SUMIF($C$8:$C295,"Итого:*",J$8:J295),IF(INDEX('С закупкой'!$A:$Z,ROW()-ROW($A$8)+ROW('С закупкой'!$A$8),MATCH("Сумма клиенту",'С закупкой'!$A$8:$Z$8,0))="","",INDEX('С закупкой'!$A:$Z,ROW()-ROW($A$8)+ROW('С закупкой'!$A$8),MATCH("Сумма клиенту",'С закупкой'!$A$8:$Z$8,0)))))</f>
        <v/>
      </c>
      <c r="K296" s="50">
        <f>IF(INDEX('С закупкой'!$A:$Z,ROW()-ROW($A$8)+ROW('С закупкой'!$A$8),MATCH("Поставка",'С закупкой'!$A$8:$Z$8,0))="","",INDEX('С закупкой'!$A:$Z,ROW()-ROW($A$8)+ROW('С закупкой'!$A$8),MATCH("Поставка",'С закупкой'!$A$8:$Z$8,0)))</f>
        <v/>
      </c>
      <c r="L296" s="50">
        <f>IF(INDEX('С закупкой'!$A:$Z,ROW()-ROW($A$8)+ROW('С закупкой'!$A$8),MATCH("Примечание",'С закупкой'!$A$8:$Z$8,0))="","",INDEX('С закупкой'!$A:$Z,ROW()-ROW($A$8)+ROW('С закупкой'!$A$8),MATCH("Примечание",'С закупкой'!$A$8:$Z$8,0)))</f>
        <v/>
      </c>
    </row>
    <row r="297" ht="36" customHeight="1">
      <c r="A297" s="47">
        <f>IF(ISNA(MATCH("№",'С закупкой'!$A$8:$Z$8,0)),"!",IF(ISNUMBER(INDEX('С закупкой'!$A:$Z,ROW()-ROW($A$8)+ROW('С закупкой'!$A$8),MATCH("№",'С закупкой'!$A$8:$Z$8,0))),INDEX('С закупкой'!$A:$Z,ROW()-ROW($A$8)+ROW('С закупкой'!$A$8),MATCH("№",'С закупкой'!$A$8:$Z$8,0)),""))</f>
        <v/>
      </c>
      <c r="B297" s="48">
        <f>IF(ISBLANK(INDEX('С закупкой'!$A:$Z,ROW()-ROW($A$8)+ROW('С закупкой'!$A$8),MATCH("Фото",'С закупкой'!$A$8:$Z$8,0))),"",INDEX('С закупкой'!$A:$Z,ROW()-ROW($A$8)+ROW('С закупкой'!$A$8),MATCH("Фото",'С закупкой'!$A$8:$Z$8,0)))</f>
        <v/>
      </c>
      <c r="C297" s="49">
        <f>IF(INDEX('С закупкой'!$A:$Z,ROW()-ROW($A$8)+ROW('С закупкой'!$A$8),MATCH("Наименование",'С закупкой'!$A$8:$Z$8,0))&lt;&gt;"",INDEX('С закупкой'!$A:$Z,ROW()-ROW($A$8)+ROW('С закупкой'!$A$8),MATCH("Наименование",'С закупкой'!$A$8:$Z$8,0)),IF(ISTEXT(INDEX('С закупкой'!$A:$Z,ROW()-ROW($A$8)+ROW('С закупкой'!$A$8),MATCH("№",'С закупкой'!$A$8:$Z$8,0))),INDEX('С закупкой'!$A:$Z,ROW()-ROW($A$8)+ROW('С закупкой'!$A$8),MATCH("№",'С закупкой'!$A$8:$Z$8,0)),""))</f>
        <v/>
      </c>
      <c r="D297" s="49">
        <f>IF(INDEX('С закупкой'!$A:$Z,ROW()-ROW($A$8)+ROW('С закупкой'!$A$8),MATCH("Бренд",'С закупкой'!$A$8:$Z$8,0))="","",INDEX('С закупкой'!$A:$Z,ROW()-ROW($A$8)+ROW('С закупкой'!$A$8),MATCH("Бренд",'С закупкой'!$A$8:$Z$8,0)))</f>
        <v/>
      </c>
      <c r="E297" s="50">
        <f>IF(INDEX('С закупкой'!$A:$Z,ROW()-ROW($A$8)+ROW('С закупкой'!$A$8),MATCH("Артикул",'С закупкой'!$A$8:$Z$8,0))="","",INDEX('С закупкой'!$A:$Z,ROW()-ROW($A$8)+ROW('С закупкой'!$A$8),MATCH("Артикул",'С закупкой'!$A$8:$Z$8,0)))</f>
        <v/>
      </c>
      <c r="F297" s="49">
        <f>IF(INDEX('С закупкой'!$A:$Z,ROW()-ROW($A$8)+ROW('С закупкой'!$A$8),MATCH("Комната",'С закупкой'!$A$8:$Z$8,0))="","",INDEX('С закупкой'!$A:$Z,ROW()-ROW($A$8)+ROW('С закупкой'!$A$8),MATCH("Комната",'С закупкой'!$A$8:$Z$8,0)))</f>
        <v/>
      </c>
      <c r="G297" s="51">
        <f>IF(INDEX('С закупкой'!$A:$Z,ROW()-ROW($A$8)+ROW('С закупкой'!$A$8),MATCH("Кол-во",'С закупкой'!$A$8:$Z$8,0))="","",INDEX('С закупкой'!$A:$Z,ROW()-ROW($A$8)+ROW('С закупкой'!$A$8),MATCH("Кол-во",'С закупкой'!$A$8:$Z$8,0)))</f>
        <v/>
      </c>
      <c r="H297" s="52">
        <f>IF(INDEX('С закупкой'!$A:$Z,ROW()-ROW($A$8)+ROW('С закупкой'!$A$8),MATCH("Ед.",'С закупкой'!$A$8:$Z$8,0))="","",INDEX('С закупкой'!$A:$Z,ROW()-ROW($A$8)+ROW('С закупкой'!$A$8),MATCH("Ед.",'С закупкой'!$A$8:$Z$8,0)))</f>
        <v/>
      </c>
      <c r="I297" s="53">
        <f>IF(INDEX('С закупкой'!$A:$Z,ROW()-ROW($A$8)+ROW('С закупкой'!$A$8),MATCH("Клиенту за ед.",'С закупкой'!$A$8:$Z$8,0))="","",INDEX('С закупкой'!$A:$Z,ROW()-ROW($A$8)+ROW('С закупкой'!$A$8),MATCH("Клиенту за ед.",'С закупкой'!$A$8:$Z$8,0)))</f>
        <v/>
      </c>
      <c r="J297" s="54">
        <f>IF(LEFT($C297,6)="Итого:",SUM(J$8:J296)-2*SUMIF($C$8:$C296,"Итого:*",J$8:J296),IF($C297="ИТОГО ПО ПРОЕКТУ",SUM(J$8:J296)-SUMIF($C$8:$C296,"Итого:*",J$8:J296),IF(INDEX('С закупкой'!$A:$Z,ROW()-ROW($A$8)+ROW('С закупкой'!$A$8),MATCH("Сумма клиенту",'С закупкой'!$A$8:$Z$8,0))="","",INDEX('С закупкой'!$A:$Z,ROW()-ROW($A$8)+ROW('С закупкой'!$A$8),MATCH("Сумма клиенту",'С закупкой'!$A$8:$Z$8,0)))))</f>
        <v/>
      </c>
      <c r="K297" s="50">
        <f>IF(INDEX('С закупкой'!$A:$Z,ROW()-ROW($A$8)+ROW('С закупкой'!$A$8),MATCH("Поставка",'С закупкой'!$A$8:$Z$8,0))="","",INDEX('С закупкой'!$A:$Z,ROW()-ROW($A$8)+ROW('С закупкой'!$A$8),MATCH("Поставка",'С закупкой'!$A$8:$Z$8,0)))</f>
        <v/>
      </c>
      <c r="L297" s="50">
        <f>IF(INDEX('С закупкой'!$A:$Z,ROW()-ROW($A$8)+ROW('С закупкой'!$A$8),MATCH("Примечание",'С закупкой'!$A$8:$Z$8,0))="","",INDEX('С закупкой'!$A:$Z,ROW()-ROW($A$8)+ROW('С закупкой'!$A$8),MATCH("Примечание",'С закупкой'!$A$8:$Z$8,0)))</f>
        <v/>
      </c>
    </row>
    <row r="298" ht="36" customHeight="1">
      <c r="A298" s="47">
        <f>IF(ISNA(MATCH("№",'С закупкой'!$A$8:$Z$8,0)),"!",IF(ISNUMBER(INDEX('С закупкой'!$A:$Z,ROW()-ROW($A$8)+ROW('С закупкой'!$A$8),MATCH("№",'С закупкой'!$A$8:$Z$8,0))),INDEX('С закупкой'!$A:$Z,ROW()-ROW($A$8)+ROW('С закупкой'!$A$8),MATCH("№",'С закупкой'!$A$8:$Z$8,0)),""))</f>
        <v/>
      </c>
      <c r="B298" s="48">
        <f>IF(ISBLANK(INDEX('С закупкой'!$A:$Z,ROW()-ROW($A$8)+ROW('С закупкой'!$A$8),MATCH("Фото",'С закупкой'!$A$8:$Z$8,0))),"",INDEX('С закупкой'!$A:$Z,ROW()-ROW($A$8)+ROW('С закупкой'!$A$8),MATCH("Фото",'С закупкой'!$A$8:$Z$8,0)))</f>
        <v/>
      </c>
      <c r="C298" s="49">
        <f>IF(INDEX('С закупкой'!$A:$Z,ROW()-ROW($A$8)+ROW('С закупкой'!$A$8),MATCH("Наименование",'С закупкой'!$A$8:$Z$8,0))&lt;&gt;"",INDEX('С закупкой'!$A:$Z,ROW()-ROW($A$8)+ROW('С закупкой'!$A$8),MATCH("Наименование",'С закупкой'!$A$8:$Z$8,0)),IF(ISTEXT(INDEX('С закупкой'!$A:$Z,ROW()-ROW($A$8)+ROW('С закупкой'!$A$8),MATCH("№",'С закупкой'!$A$8:$Z$8,0))),INDEX('С закупкой'!$A:$Z,ROW()-ROW($A$8)+ROW('С закупкой'!$A$8),MATCH("№",'С закупкой'!$A$8:$Z$8,0)),""))</f>
        <v/>
      </c>
      <c r="D298" s="49">
        <f>IF(INDEX('С закупкой'!$A:$Z,ROW()-ROW($A$8)+ROW('С закупкой'!$A$8),MATCH("Бренд",'С закупкой'!$A$8:$Z$8,0))="","",INDEX('С закупкой'!$A:$Z,ROW()-ROW($A$8)+ROW('С закупкой'!$A$8),MATCH("Бренд",'С закупкой'!$A$8:$Z$8,0)))</f>
        <v/>
      </c>
      <c r="E298" s="50">
        <f>IF(INDEX('С закупкой'!$A:$Z,ROW()-ROW($A$8)+ROW('С закупкой'!$A$8),MATCH("Артикул",'С закупкой'!$A$8:$Z$8,0))="","",INDEX('С закупкой'!$A:$Z,ROW()-ROW($A$8)+ROW('С закупкой'!$A$8),MATCH("Артикул",'С закупкой'!$A$8:$Z$8,0)))</f>
        <v/>
      </c>
      <c r="F298" s="49">
        <f>IF(INDEX('С закупкой'!$A:$Z,ROW()-ROW($A$8)+ROW('С закупкой'!$A$8),MATCH("Комната",'С закупкой'!$A$8:$Z$8,0))="","",INDEX('С закупкой'!$A:$Z,ROW()-ROW($A$8)+ROW('С закупкой'!$A$8),MATCH("Комната",'С закупкой'!$A$8:$Z$8,0)))</f>
        <v/>
      </c>
      <c r="G298" s="51">
        <f>IF(INDEX('С закупкой'!$A:$Z,ROW()-ROW($A$8)+ROW('С закупкой'!$A$8),MATCH("Кол-во",'С закупкой'!$A$8:$Z$8,0))="","",INDEX('С закупкой'!$A:$Z,ROW()-ROW($A$8)+ROW('С закупкой'!$A$8),MATCH("Кол-во",'С закупкой'!$A$8:$Z$8,0)))</f>
        <v/>
      </c>
      <c r="H298" s="52">
        <f>IF(INDEX('С закупкой'!$A:$Z,ROW()-ROW($A$8)+ROW('С закупкой'!$A$8),MATCH("Ед.",'С закупкой'!$A$8:$Z$8,0))="","",INDEX('С закупкой'!$A:$Z,ROW()-ROW($A$8)+ROW('С закупкой'!$A$8),MATCH("Ед.",'С закупкой'!$A$8:$Z$8,0)))</f>
        <v/>
      </c>
      <c r="I298" s="53">
        <f>IF(INDEX('С закупкой'!$A:$Z,ROW()-ROW($A$8)+ROW('С закупкой'!$A$8),MATCH("Клиенту за ед.",'С закупкой'!$A$8:$Z$8,0))="","",INDEX('С закупкой'!$A:$Z,ROW()-ROW($A$8)+ROW('С закупкой'!$A$8),MATCH("Клиенту за ед.",'С закупкой'!$A$8:$Z$8,0)))</f>
        <v/>
      </c>
      <c r="J298" s="54">
        <f>IF(LEFT($C298,6)="Итого:",SUM(J$8:J297)-2*SUMIF($C$8:$C297,"Итого:*",J$8:J297),IF($C298="ИТОГО ПО ПРОЕКТУ",SUM(J$8:J297)-SUMIF($C$8:$C297,"Итого:*",J$8:J297),IF(INDEX('С закупкой'!$A:$Z,ROW()-ROW($A$8)+ROW('С закупкой'!$A$8),MATCH("Сумма клиенту",'С закупкой'!$A$8:$Z$8,0))="","",INDEX('С закупкой'!$A:$Z,ROW()-ROW($A$8)+ROW('С закупкой'!$A$8),MATCH("Сумма клиенту",'С закупкой'!$A$8:$Z$8,0)))))</f>
        <v/>
      </c>
      <c r="K298" s="50">
        <f>IF(INDEX('С закупкой'!$A:$Z,ROW()-ROW($A$8)+ROW('С закупкой'!$A$8),MATCH("Поставка",'С закупкой'!$A$8:$Z$8,0))="","",INDEX('С закупкой'!$A:$Z,ROW()-ROW($A$8)+ROW('С закупкой'!$A$8),MATCH("Поставка",'С закупкой'!$A$8:$Z$8,0)))</f>
        <v/>
      </c>
      <c r="L298" s="50">
        <f>IF(INDEX('С закупкой'!$A:$Z,ROW()-ROW($A$8)+ROW('С закупкой'!$A$8),MATCH("Примечание",'С закупкой'!$A$8:$Z$8,0))="","",INDEX('С закупкой'!$A:$Z,ROW()-ROW($A$8)+ROW('С закупкой'!$A$8),MATCH("Примечание",'С закупкой'!$A$8:$Z$8,0)))</f>
        <v/>
      </c>
    </row>
    <row r="299" ht="36" customHeight="1">
      <c r="A299" s="47">
        <f>IF(ISNA(MATCH("№",'С закупкой'!$A$8:$Z$8,0)),"!",IF(ISNUMBER(INDEX('С закупкой'!$A:$Z,ROW()-ROW($A$8)+ROW('С закупкой'!$A$8),MATCH("№",'С закупкой'!$A$8:$Z$8,0))),INDEX('С закупкой'!$A:$Z,ROW()-ROW($A$8)+ROW('С закупкой'!$A$8),MATCH("№",'С закупкой'!$A$8:$Z$8,0)),""))</f>
        <v/>
      </c>
      <c r="B299" s="48">
        <f>IF(ISBLANK(INDEX('С закупкой'!$A:$Z,ROW()-ROW($A$8)+ROW('С закупкой'!$A$8),MATCH("Фото",'С закупкой'!$A$8:$Z$8,0))),"",INDEX('С закупкой'!$A:$Z,ROW()-ROW($A$8)+ROW('С закупкой'!$A$8),MATCH("Фото",'С закупкой'!$A$8:$Z$8,0)))</f>
        <v/>
      </c>
      <c r="C299" s="49">
        <f>IF(INDEX('С закупкой'!$A:$Z,ROW()-ROW($A$8)+ROW('С закупкой'!$A$8),MATCH("Наименование",'С закупкой'!$A$8:$Z$8,0))&lt;&gt;"",INDEX('С закупкой'!$A:$Z,ROW()-ROW($A$8)+ROW('С закупкой'!$A$8),MATCH("Наименование",'С закупкой'!$A$8:$Z$8,0)),IF(ISTEXT(INDEX('С закупкой'!$A:$Z,ROW()-ROW($A$8)+ROW('С закупкой'!$A$8),MATCH("№",'С закупкой'!$A$8:$Z$8,0))),INDEX('С закупкой'!$A:$Z,ROW()-ROW($A$8)+ROW('С закупкой'!$A$8),MATCH("№",'С закупкой'!$A$8:$Z$8,0)),""))</f>
        <v/>
      </c>
      <c r="D299" s="49">
        <f>IF(INDEX('С закупкой'!$A:$Z,ROW()-ROW($A$8)+ROW('С закупкой'!$A$8),MATCH("Бренд",'С закупкой'!$A$8:$Z$8,0))="","",INDEX('С закупкой'!$A:$Z,ROW()-ROW($A$8)+ROW('С закупкой'!$A$8),MATCH("Бренд",'С закупкой'!$A$8:$Z$8,0)))</f>
        <v/>
      </c>
      <c r="E299" s="50">
        <f>IF(INDEX('С закупкой'!$A:$Z,ROW()-ROW($A$8)+ROW('С закупкой'!$A$8),MATCH("Артикул",'С закупкой'!$A$8:$Z$8,0))="","",INDEX('С закупкой'!$A:$Z,ROW()-ROW($A$8)+ROW('С закупкой'!$A$8),MATCH("Артикул",'С закупкой'!$A$8:$Z$8,0)))</f>
        <v/>
      </c>
      <c r="F299" s="49">
        <f>IF(INDEX('С закупкой'!$A:$Z,ROW()-ROW($A$8)+ROW('С закупкой'!$A$8),MATCH("Комната",'С закупкой'!$A$8:$Z$8,0))="","",INDEX('С закупкой'!$A:$Z,ROW()-ROW($A$8)+ROW('С закупкой'!$A$8),MATCH("Комната",'С закупкой'!$A$8:$Z$8,0)))</f>
        <v/>
      </c>
      <c r="G299" s="51">
        <f>IF(INDEX('С закупкой'!$A:$Z,ROW()-ROW($A$8)+ROW('С закупкой'!$A$8),MATCH("Кол-во",'С закупкой'!$A$8:$Z$8,0))="","",INDEX('С закупкой'!$A:$Z,ROW()-ROW($A$8)+ROW('С закупкой'!$A$8),MATCH("Кол-во",'С закупкой'!$A$8:$Z$8,0)))</f>
        <v/>
      </c>
      <c r="H299" s="52">
        <f>IF(INDEX('С закупкой'!$A:$Z,ROW()-ROW($A$8)+ROW('С закупкой'!$A$8),MATCH("Ед.",'С закупкой'!$A$8:$Z$8,0))="","",INDEX('С закупкой'!$A:$Z,ROW()-ROW($A$8)+ROW('С закупкой'!$A$8),MATCH("Ед.",'С закупкой'!$A$8:$Z$8,0)))</f>
        <v/>
      </c>
      <c r="I299" s="53">
        <f>IF(INDEX('С закупкой'!$A:$Z,ROW()-ROW($A$8)+ROW('С закупкой'!$A$8),MATCH("Клиенту за ед.",'С закупкой'!$A$8:$Z$8,0))="","",INDEX('С закупкой'!$A:$Z,ROW()-ROW($A$8)+ROW('С закупкой'!$A$8),MATCH("Клиенту за ед.",'С закупкой'!$A$8:$Z$8,0)))</f>
        <v/>
      </c>
      <c r="J299" s="54">
        <f>IF(LEFT($C299,6)="Итого:",SUM(J$8:J298)-2*SUMIF($C$8:$C298,"Итого:*",J$8:J298),IF($C299="ИТОГО ПО ПРОЕКТУ",SUM(J$8:J298)-SUMIF($C$8:$C298,"Итого:*",J$8:J298),IF(INDEX('С закупкой'!$A:$Z,ROW()-ROW($A$8)+ROW('С закупкой'!$A$8),MATCH("Сумма клиенту",'С закупкой'!$A$8:$Z$8,0))="","",INDEX('С закупкой'!$A:$Z,ROW()-ROW($A$8)+ROW('С закупкой'!$A$8),MATCH("Сумма клиенту",'С закупкой'!$A$8:$Z$8,0)))))</f>
        <v/>
      </c>
      <c r="K299" s="50">
        <f>IF(INDEX('С закупкой'!$A:$Z,ROW()-ROW($A$8)+ROW('С закупкой'!$A$8),MATCH("Поставка",'С закупкой'!$A$8:$Z$8,0))="","",INDEX('С закупкой'!$A:$Z,ROW()-ROW($A$8)+ROW('С закупкой'!$A$8),MATCH("Поставка",'С закупкой'!$A$8:$Z$8,0)))</f>
        <v/>
      </c>
      <c r="L299" s="50">
        <f>IF(INDEX('С закупкой'!$A:$Z,ROW()-ROW($A$8)+ROW('С закупкой'!$A$8),MATCH("Примечание",'С закупкой'!$A$8:$Z$8,0))="","",INDEX('С закупкой'!$A:$Z,ROW()-ROW($A$8)+ROW('С закупкой'!$A$8),MATCH("Примечание",'С закупкой'!$A$8:$Z$8,0)))</f>
        <v/>
      </c>
    </row>
    <row r="300" ht="36" customHeight="1">
      <c r="A300" s="47">
        <f>IF(ISNA(MATCH("№",'С закупкой'!$A$8:$Z$8,0)),"!",IF(ISNUMBER(INDEX('С закупкой'!$A:$Z,ROW()-ROW($A$8)+ROW('С закупкой'!$A$8),MATCH("№",'С закупкой'!$A$8:$Z$8,0))),INDEX('С закупкой'!$A:$Z,ROW()-ROW($A$8)+ROW('С закупкой'!$A$8),MATCH("№",'С закупкой'!$A$8:$Z$8,0)),""))</f>
        <v/>
      </c>
      <c r="B300" s="48">
        <f>IF(ISBLANK(INDEX('С закупкой'!$A:$Z,ROW()-ROW($A$8)+ROW('С закупкой'!$A$8),MATCH("Фото",'С закупкой'!$A$8:$Z$8,0))),"",INDEX('С закупкой'!$A:$Z,ROW()-ROW($A$8)+ROW('С закупкой'!$A$8),MATCH("Фото",'С закупкой'!$A$8:$Z$8,0)))</f>
        <v/>
      </c>
      <c r="C300" s="49">
        <f>IF(INDEX('С закупкой'!$A:$Z,ROW()-ROW($A$8)+ROW('С закупкой'!$A$8),MATCH("Наименование",'С закупкой'!$A$8:$Z$8,0))&lt;&gt;"",INDEX('С закупкой'!$A:$Z,ROW()-ROW($A$8)+ROW('С закупкой'!$A$8),MATCH("Наименование",'С закупкой'!$A$8:$Z$8,0)),IF(ISTEXT(INDEX('С закупкой'!$A:$Z,ROW()-ROW($A$8)+ROW('С закупкой'!$A$8),MATCH("№",'С закупкой'!$A$8:$Z$8,0))),INDEX('С закупкой'!$A:$Z,ROW()-ROW($A$8)+ROW('С закупкой'!$A$8),MATCH("№",'С закупкой'!$A$8:$Z$8,0)),""))</f>
        <v/>
      </c>
      <c r="D300" s="49">
        <f>IF(INDEX('С закупкой'!$A:$Z,ROW()-ROW($A$8)+ROW('С закупкой'!$A$8),MATCH("Бренд",'С закупкой'!$A$8:$Z$8,0))="","",INDEX('С закупкой'!$A:$Z,ROW()-ROW($A$8)+ROW('С закупкой'!$A$8),MATCH("Бренд",'С закупкой'!$A$8:$Z$8,0)))</f>
        <v/>
      </c>
      <c r="E300" s="50">
        <f>IF(INDEX('С закупкой'!$A:$Z,ROW()-ROW($A$8)+ROW('С закупкой'!$A$8),MATCH("Артикул",'С закупкой'!$A$8:$Z$8,0))="","",INDEX('С закупкой'!$A:$Z,ROW()-ROW($A$8)+ROW('С закупкой'!$A$8),MATCH("Артикул",'С закупкой'!$A$8:$Z$8,0)))</f>
        <v/>
      </c>
      <c r="F300" s="49">
        <f>IF(INDEX('С закупкой'!$A:$Z,ROW()-ROW($A$8)+ROW('С закупкой'!$A$8),MATCH("Комната",'С закупкой'!$A$8:$Z$8,0))="","",INDEX('С закупкой'!$A:$Z,ROW()-ROW($A$8)+ROW('С закупкой'!$A$8),MATCH("Комната",'С закупкой'!$A$8:$Z$8,0)))</f>
        <v/>
      </c>
      <c r="G300" s="51">
        <f>IF(INDEX('С закупкой'!$A:$Z,ROW()-ROW($A$8)+ROW('С закупкой'!$A$8),MATCH("Кол-во",'С закупкой'!$A$8:$Z$8,0))="","",INDEX('С закупкой'!$A:$Z,ROW()-ROW($A$8)+ROW('С закупкой'!$A$8),MATCH("Кол-во",'С закупкой'!$A$8:$Z$8,0)))</f>
        <v/>
      </c>
      <c r="H300" s="52">
        <f>IF(INDEX('С закупкой'!$A:$Z,ROW()-ROW($A$8)+ROW('С закупкой'!$A$8),MATCH("Ед.",'С закупкой'!$A$8:$Z$8,0))="","",INDEX('С закупкой'!$A:$Z,ROW()-ROW($A$8)+ROW('С закупкой'!$A$8),MATCH("Ед.",'С закупкой'!$A$8:$Z$8,0)))</f>
        <v/>
      </c>
      <c r="I300" s="53">
        <f>IF(INDEX('С закупкой'!$A:$Z,ROW()-ROW($A$8)+ROW('С закупкой'!$A$8),MATCH("Клиенту за ед.",'С закупкой'!$A$8:$Z$8,0))="","",INDEX('С закупкой'!$A:$Z,ROW()-ROW($A$8)+ROW('С закупкой'!$A$8),MATCH("Клиенту за ед.",'С закупкой'!$A$8:$Z$8,0)))</f>
        <v/>
      </c>
      <c r="J300" s="54">
        <f>IF(LEFT($C300,6)="Итого:",SUM(J$8:J299)-2*SUMIF($C$8:$C299,"Итого:*",J$8:J299),IF($C300="ИТОГО ПО ПРОЕКТУ",SUM(J$8:J299)-SUMIF($C$8:$C299,"Итого:*",J$8:J299),IF(INDEX('С закупкой'!$A:$Z,ROW()-ROW($A$8)+ROW('С закупкой'!$A$8),MATCH("Сумма клиенту",'С закупкой'!$A$8:$Z$8,0))="","",INDEX('С закупкой'!$A:$Z,ROW()-ROW($A$8)+ROW('С закупкой'!$A$8),MATCH("Сумма клиенту",'С закупкой'!$A$8:$Z$8,0)))))</f>
        <v/>
      </c>
      <c r="K300" s="50">
        <f>IF(INDEX('С закупкой'!$A:$Z,ROW()-ROW($A$8)+ROW('С закупкой'!$A$8),MATCH("Поставка",'С закупкой'!$A$8:$Z$8,0))="","",INDEX('С закупкой'!$A:$Z,ROW()-ROW($A$8)+ROW('С закупкой'!$A$8),MATCH("Поставка",'С закупкой'!$A$8:$Z$8,0)))</f>
        <v/>
      </c>
      <c r="L300" s="50">
        <f>IF(INDEX('С закупкой'!$A:$Z,ROW()-ROW($A$8)+ROW('С закупкой'!$A$8),MATCH("Примечание",'С закупкой'!$A$8:$Z$8,0))="","",INDEX('С закупкой'!$A:$Z,ROW()-ROW($A$8)+ROW('С закупкой'!$A$8),MATCH("Примечание",'С закупкой'!$A$8:$Z$8,0)))</f>
        <v/>
      </c>
    </row>
    <row r="301" ht="36" customHeight="1">
      <c r="A301" s="47">
        <f>IF(ISNA(MATCH("№",'С закупкой'!$A$8:$Z$8,0)),"!",IF(ISNUMBER(INDEX('С закупкой'!$A:$Z,ROW()-ROW($A$8)+ROW('С закупкой'!$A$8),MATCH("№",'С закупкой'!$A$8:$Z$8,0))),INDEX('С закупкой'!$A:$Z,ROW()-ROW($A$8)+ROW('С закупкой'!$A$8),MATCH("№",'С закупкой'!$A$8:$Z$8,0)),""))</f>
        <v/>
      </c>
      <c r="B301" s="48">
        <f>IF(ISBLANK(INDEX('С закупкой'!$A:$Z,ROW()-ROW($A$8)+ROW('С закупкой'!$A$8),MATCH("Фото",'С закупкой'!$A$8:$Z$8,0))),"",INDEX('С закупкой'!$A:$Z,ROW()-ROW($A$8)+ROW('С закупкой'!$A$8),MATCH("Фото",'С закупкой'!$A$8:$Z$8,0)))</f>
        <v/>
      </c>
      <c r="C301" s="49">
        <f>IF(INDEX('С закупкой'!$A:$Z,ROW()-ROW($A$8)+ROW('С закупкой'!$A$8),MATCH("Наименование",'С закупкой'!$A$8:$Z$8,0))&lt;&gt;"",INDEX('С закупкой'!$A:$Z,ROW()-ROW($A$8)+ROW('С закупкой'!$A$8),MATCH("Наименование",'С закупкой'!$A$8:$Z$8,0)),IF(ISTEXT(INDEX('С закупкой'!$A:$Z,ROW()-ROW($A$8)+ROW('С закупкой'!$A$8),MATCH("№",'С закупкой'!$A$8:$Z$8,0))),INDEX('С закупкой'!$A:$Z,ROW()-ROW($A$8)+ROW('С закупкой'!$A$8),MATCH("№",'С закупкой'!$A$8:$Z$8,0)),""))</f>
        <v/>
      </c>
      <c r="D301" s="49">
        <f>IF(INDEX('С закупкой'!$A:$Z,ROW()-ROW($A$8)+ROW('С закупкой'!$A$8),MATCH("Бренд",'С закупкой'!$A$8:$Z$8,0))="","",INDEX('С закупкой'!$A:$Z,ROW()-ROW($A$8)+ROW('С закупкой'!$A$8),MATCH("Бренд",'С закупкой'!$A$8:$Z$8,0)))</f>
        <v/>
      </c>
      <c r="E301" s="50">
        <f>IF(INDEX('С закупкой'!$A:$Z,ROW()-ROW($A$8)+ROW('С закупкой'!$A$8),MATCH("Артикул",'С закупкой'!$A$8:$Z$8,0))="","",INDEX('С закупкой'!$A:$Z,ROW()-ROW($A$8)+ROW('С закупкой'!$A$8),MATCH("Артикул",'С закупкой'!$A$8:$Z$8,0)))</f>
        <v/>
      </c>
      <c r="F301" s="49">
        <f>IF(INDEX('С закупкой'!$A:$Z,ROW()-ROW($A$8)+ROW('С закупкой'!$A$8),MATCH("Комната",'С закупкой'!$A$8:$Z$8,0))="","",INDEX('С закупкой'!$A:$Z,ROW()-ROW($A$8)+ROW('С закупкой'!$A$8),MATCH("Комната",'С закупкой'!$A$8:$Z$8,0)))</f>
        <v/>
      </c>
      <c r="G301" s="51">
        <f>IF(INDEX('С закупкой'!$A:$Z,ROW()-ROW($A$8)+ROW('С закупкой'!$A$8),MATCH("Кол-во",'С закупкой'!$A$8:$Z$8,0))="","",INDEX('С закупкой'!$A:$Z,ROW()-ROW($A$8)+ROW('С закупкой'!$A$8),MATCH("Кол-во",'С закупкой'!$A$8:$Z$8,0)))</f>
        <v/>
      </c>
      <c r="H301" s="52">
        <f>IF(INDEX('С закупкой'!$A:$Z,ROW()-ROW($A$8)+ROW('С закупкой'!$A$8),MATCH("Ед.",'С закупкой'!$A$8:$Z$8,0))="","",INDEX('С закупкой'!$A:$Z,ROW()-ROW($A$8)+ROW('С закупкой'!$A$8),MATCH("Ед.",'С закупкой'!$A$8:$Z$8,0)))</f>
        <v/>
      </c>
      <c r="I301" s="53">
        <f>IF(INDEX('С закупкой'!$A:$Z,ROW()-ROW($A$8)+ROW('С закупкой'!$A$8),MATCH("Клиенту за ед.",'С закупкой'!$A$8:$Z$8,0))="","",INDEX('С закупкой'!$A:$Z,ROW()-ROW($A$8)+ROW('С закупкой'!$A$8),MATCH("Клиенту за ед.",'С закупкой'!$A$8:$Z$8,0)))</f>
        <v/>
      </c>
      <c r="J301" s="54">
        <f>IF(LEFT($C301,6)="Итого:",SUM(J$8:J300)-2*SUMIF($C$8:$C300,"Итого:*",J$8:J300),IF($C301="ИТОГО ПО ПРОЕКТУ",SUM(J$8:J300)-SUMIF($C$8:$C300,"Итого:*",J$8:J300),IF(INDEX('С закупкой'!$A:$Z,ROW()-ROW($A$8)+ROW('С закупкой'!$A$8),MATCH("Сумма клиенту",'С закупкой'!$A$8:$Z$8,0))="","",INDEX('С закупкой'!$A:$Z,ROW()-ROW($A$8)+ROW('С закупкой'!$A$8),MATCH("Сумма клиенту",'С закупкой'!$A$8:$Z$8,0)))))</f>
        <v/>
      </c>
      <c r="K301" s="50">
        <f>IF(INDEX('С закупкой'!$A:$Z,ROW()-ROW($A$8)+ROW('С закупкой'!$A$8),MATCH("Поставка",'С закупкой'!$A$8:$Z$8,0))="","",INDEX('С закупкой'!$A:$Z,ROW()-ROW($A$8)+ROW('С закупкой'!$A$8),MATCH("Поставка",'С закупкой'!$A$8:$Z$8,0)))</f>
        <v/>
      </c>
      <c r="L301" s="50">
        <f>IF(INDEX('С закупкой'!$A:$Z,ROW()-ROW($A$8)+ROW('С закупкой'!$A$8),MATCH("Примечание",'С закупкой'!$A$8:$Z$8,0))="","",INDEX('С закупкой'!$A:$Z,ROW()-ROW($A$8)+ROW('С закупкой'!$A$8),MATCH("Примечание",'С закупкой'!$A$8:$Z$8,0)))</f>
        <v/>
      </c>
    </row>
    <row r="302" ht="36" customHeight="1">
      <c r="A302" s="47">
        <f>IF(ISNA(MATCH("№",'С закупкой'!$A$8:$Z$8,0)),"!",IF(ISNUMBER(INDEX('С закупкой'!$A:$Z,ROW()-ROW($A$8)+ROW('С закупкой'!$A$8),MATCH("№",'С закупкой'!$A$8:$Z$8,0))),INDEX('С закупкой'!$A:$Z,ROW()-ROW($A$8)+ROW('С закупкой'!$A$8),MATCH("№",'С закупкой'!$A$8:$Z$8,0)),""))</f>
        <v/>
      </c>
      <c r="B302" s="48">
        <f>IF(ISBLANK(INDEX('С закупкой'!$A:$Z,ROW()-ROW($A$8)+ROW('С закупкой'!$A$8),MATCH("Фото",'С закупкой'!$A$8:$Z$8,0))),"",INDEX('С закупкой'!$A:$Z,ROW()-ROW($A$8)+ROW('С закупкой'!$A$8),MATCH("Фото",'С закупкой'!$A$8:$Z$8,0)))</f>
        <v/>
      </c>
      <c r="C302" s="49">
        <f>IF(INDEX('С закупкой'!$A:$Z,ROW()-ROW($A$8)+ROW('С закупкой'!$A$8),MATCH("Наименование",'С закупкой'!$A$8:$Z$8,0))&lt;&gt;"",INDEX('С закупкой'!$A:$Z,ROW()-ROW($A$8)+ROW('С закупкой'!$A$8),MATCH("Наименование",'С закупкой'!$A$8:$Z$8,0)),IF(ISTEXT(INDEX('С закупкой'!$A:$Z,ROW()-ROW($A$8)+ROW('С закупкой'!$A$8),MATCH("№",'С закупкой'!$A$8:$Z$8,0))),INDEX('С закупкой'!$A:$Z,ROW()-ROW($A$8)+ROW('С закупкой'!$A$8),MATCH("№",'С закупкой'!$A$8:$Z$8,0)),""))</f>
        <v/>
      </c>
      <c r="D302" s="49">
        <f>IF(INDEX('С закупкой'!$A:$Z,ROW()-ROW($A$8)+ROW('С закупкой'!$A$8),MATCH("Бренд",'С закупкой'!$A$8:$Z$8,0))="","",INDEX('С закупкой'!$A:$Z,ROW()-ROW($A$8)+ROW('С закупкой'!$A$8),MATCH("Бренд",'С закупкой'!$A$8:$Z$8,0)))</f>
        <v/>
      </c>
      <c r="E302" s="50">
        <f>IF(INDEX('С закупкой'!$A:$Z,ROW()-ROW($A$8)+ROW('С закупкой'!$A$8),MATCH("Артикул",'С закупкой'!$A$8:$Z$8,0))="","",INDEX('С закупкой'!$A:$Z,ROW()-ROW($A$8)+ROW('С закупкой'!$A$8),MATCH("Артикул",'С закупкой'!$A$8:$Z$8,0)))</f>
        <v/>
      </c>
      <c r="F302" s="49">
        <f>IF(INDEX('С закупкой'!$A:$Z,ROW()-ROW($A$8)+ROW('С закупкой'!$A$8),MATCH("Комната",'С закупкой'!$A$8:$Z$8,0))="","",INDEX('С закупкой'!$A:$Z,ROW()-ROW($A$8)+ROW('С закупкой'!$A$8),MATCH("Комната",'С закупкой'!$A$8:$Z$8,0)))</f>
        <v/>
      </c>
      <c r="G302" s="51">
        <f>IF(INDEX('С закупкой'!$A:$Z,ROW()-ROW($A$8)+ROW('С закупкой'!$A$8),MATCH("Кол-во",'С закупкой'!$A$8:$Z$8,0))="","",INDEX('С закупкой'!$A:$Z,ROW()-ROW($A$8)+ROW('С закупкой'!$A$8),MATCH("Кол-во",'С закупкой'!$A$8:$Z$8,0)))</f>
        <v/>
      </c>
      <c r="H302" s="52">
        <f>IF(INDEX('С закупкой'!$A:$Z,ROW()-ROW($A$8)+ROW('С закупкой'!$A$8),MATCH("Ед.",'С закупкой'!$A$8:$Z$8,0))="","",INDEX('С закупкой'!$A:$Z,ROW()-ROW($A$8)+ROW('С закупкой'!$A$8),MATCH("Ед.",'С закупкой'!$A$8:$Z$8,0)))</f>
        <v/>
      </c>
      <c r="I302" s="53">
        <f>IF(INDEX('С закупкой'!$A:$Z,ROW()-ROW($A$8)+ROW('С закупкой'!$A$8),MATCH("Клиенту за ед.",'С закупкой'!$A$8:$Z$8,0))="","",INDEX('С закупкой'!$A:$Z,ROW()-ROW($A$8)+ROW('С закупкой'!$A$8),MATCH("Клиенту за ед.",'С закупкой'!$A$8:$Z$8,0)))</f>
        <v/>
      </c>
      <c r="J302" s="54">
        <f>IF(LEFT($C302,6)="Итого:",SUM(J$8:J301)-2*SUMIF($C$8:$C301,"Итого:*",J$8:J301),IF($C302="ИТОГО ПО ПРОЕКТУ",SUM(J$8:J301)-SUMIF($C$8:$C301,"Итого:*",J$8:J301),IF(INDEX('С закупкой'!$A:$Z,ROW()-ROW($A$8)+ROW('С закупкой'!$A$8),MATCH("Сумма клиенту",'С закупкой'!$A$8:$Z$8,0))="","",INDEX('С закупкой'!$A:$Z,ROW()-ROW($A$8)+ROW('С закупкой'!$A$8),MATCH("Сумма клиенту",'С закупкой'!$A$8:$Z$8,0)))))</f>
        <v/>
      </c>
      <c r="K302" s="50">
        <f>IF(INDEX('С закупкой'!$A:$Z,ROW()-ROW($A$8)+ROW('С закупкой'!$A$8),MATCH("Поставка",'С закупкой'!$A$8:$Z$8,0))="","",INDEX('С закупкой'!$A:$Z,ROW()-ROW($A$8)+ROW('С закупкой'!$A$8),MATCH("Поставка",'С закупкой'!$A$8:$Z$8,0)))</f>
        <v/>
      </c>
      <c r="L302" s="50">
        <f>IF(INDEX('С закупкой'!$A:$Z,ROW()-ROW($A$8)+ROW('С закупкой'!$A$8),MATCH("Примечание",'С закупкой'!$A$8:$Z$8,0))="","",INDEX('С закупкой'!$A:$Z,ROW()-ROW($A$8)+ROW('С закупкой'!$A$8),MATCH("Примечание",'С закупкой'!$A$8:$Z$8,0)))</f>
        <v/>
      </c>
    </row>
    <row r="303" ht="36" customHeight="1">
      <c r="A303" s="47">
        <f>IF(ISNA(MATCH("№",'С закупкой'!$A$8:$Z$8,0)),"!",IF(ISNUMBER(INDEX('С закупкой'!$A:$Z,ROW()-ROW($A$8)+ROW('С закупкой'!$A$8),MATCH("№",'С закупкой'!$A$8:$Z$8,0))),INDEX('С закупкой'!$A:$Z,ROW()-ROW($A$8)+ROW('С закупкой'!$A$8),MATCH("№",'С закупкой'!$A$8:$Z$8,0)),""))</f>
        <v/>
      </c>
      <c r="B303" s="48">
        <f>IF(ISBLANK(INDEX('С закупкой'!$A:$Z,ROW()-ROW($A$8)+ROW('С закупкой'!$A$8),MATCH("Фото",'С закупкой'!$A$8:$Z$8,0))),"",INDEX('С закупкой'!$A:$Z,ROW()-ROW($A$8)+ROW('С закупкой'!$A$8),MATCH("Фото",'С закупкой'!$A$8:$Z$8,0)))</f>
        <v/>
      </c>
      <c r="C303" s="49">
        <f>IF(INDEX('С закупкой'!$A:$Z,ROW()-ROW($A$8)+ROW('С закупкой'!$A$8),MATCH("Наименование",'С закупкой'!$A$8:$Z$8,0))&lt;&gt;"",INDEX('С закупкой'!$A:$Z,ROW()-ROW($A$8)+ROW('С закупкой'!$A$8),MATCH("Наименование",'С закупкой'!$A$8:$Z$8,0)),IF(ISTEXT(INDEX('С закупкой'!$A:$Z,ROW()-ROW($A$8)+ROW('С закупкой'!$A$8),MATCH("№",'С закупкой'!$A$8:$Z$8,0))),INDEX('С закупкой'!$A:$Z,ROW()-ROW($A$8)+ROW('С закупкой'!$A$8),MATCH("№",'С закупкой'!$A$8:$Z$8,0)),""))</f>
        <v/>
      </c>
      <c r="D303" s="49">
        <f>IF(INDEX('С закупкой'!$A:$Z,ROW()-ROW($A$8)+ROW('С закупкой'!$A$8),MATCH("Бренд",'С закупкой'!$A$8:$Z$8,0))="","",INDEX('С закупкой'!$A:$Z,ROW()-ROW($A$8)+ROW('С закупкой'!$A$8),MATCH("Бренд",'С закупкой'!$A$8:$Z$8,0)))</f>
        <v/>
      </c>
      <c r="E303" s="50">
        <f>IF(INDEX('С закупкой'!$A:$Z,ROW()-ROW($A$8)+ROW('С закупкой'!$A$8),MATCH("Артикул",'С закупкой'!$A$8:$Z$8,0))="","",INDEX('С закупкой'!$A:$Z,ROW()-ROW($A$8)+ROW('С закупкой'!$A$8),MATCH("Артикул",'С закупкой'!$A$8:$Z$8,0)))</f>
        <v/>
      </c>
      <c r="F303" s="49">
        <f>IF(INDEX('С закупкой'!$A:$Z,ROW()-ROW($A$8)+ROW('С закупкой'!$A$8),MATCH("Комната",'С закупкой'!$A$8:$Z$8,0))="","",INDEX('С закупкой'!$A:$Z,ROW()-ROW($A$8)+ROW('С закупкой'!$A$8),MATCH("Комната",'С закупкой'!$A$8:$Z$8,0)))</f>
        <v/>
      </c>
      <c r="G303" s="51">
        <f>IF(INDEX('С закупкой'!$A:$Z,ROW()-ROW($A$8)+ROW('С закупкой'!$A$8),MATCH("Кол-во",'С закупкой'!$A$8:$Z$8,0))="","",INDEX('С закупкой'!$A:$Z,ROW()-ROW($A$8)+ROW('С закупкой'!$A$8),MATCH("Кол-во",'С закупкой'!$A$8:$Z$8,0)))</f>
        <v/>
      </c>
      <c r="H303" s="52">
        <f>IF(INDEX('С закупкой'!$A:$Z,ROW()-ROW($A$8)+ROW('С закупкой'!$A$8),MATCH("Ед.",'С закупкой'!$A$8:$Z$8,0))="","",INDEX('С закупкой'!$A:$Z,ROW()-ROW($A$8)+ROW('С закупкой'!$A$8),MATCH("Ед.",'С закупкой'!$A$8:$Z$8,0)))</f>
        <v/>
      </c>
      <c r="I303" s="53">
        <f>IF(INDEX('С закупкой'!$A:$Z,ROW()-ROW($A$8)+ROW('С закупкой'!$A$8),MATCH("Клиенту за ед.",'С закупкой'!$A$8:$Z$8,0))="","",INDEX('С закупкой'!$A:$Z,ROW()-ROW($A$8)+ROW('С закупкой'!$A$8),MATCH("Клиенту за ед.",'С закупкой'!$A$8:$Z$8,0)))</f>
        <v/>
      </c>
      <c r="J303" s="54">
        <f>IF(LEFT($C303,6)="Итого:",SUM(J$8:J302)-2*SUMIF($C$8:$C302,"Итого:*",J$8:J302),IF($C303="ИТОГО ПО ПРОЕКТУ",SUM(J$8:J302)-SUMIF($C$8:$C302,"Итого:*",J$8:J302),IF(INDEX('С закупкой'!$A:$Z,ROW()-ROW($A$8)+ROW('С закупкой'!$A$8),MATCH("Сумма клиенту",'С закупкой'!$A$8:$Z$8,0))="","",INDEX('С закупкой'!$A:$Z,ROW()-ROW($A$8)+ROW('С закупкой'!$A$8),MATCH("Сумма клиенту",'С закупкой'!$A$8:$Z$8,0)))))</f>
        <v/>
      </c>
      <c r="K303" s="50">
        <f>IF(INDEX('С закупкой'!$A:$Z,ROW()-ROW($A$8)+ROW('С закупкой'!$A$8),MATCH("Поставка",'С закупкой'!$A$8:$Z$8,0))="","",INDEX('С закупкой'!$A:$Z,ROW()-ROW($A$8)+ROW('С закупкой'!$A$8),MATCH("Поставка",'С закупкой'!$A$8:$Z$8,0)))</f>
        <v/>
      </c>
      <c r="L303" s="50">
        <f>IF(INDEX('С закупкой'!$A:$Z,ROW()-ROW($A$8)+ROW('С закупкой'!$A$8),MATCH("Примечание",'С закупкой'!$A$8:$Z$8,0))="","",INDEX('С закупкой'!$A:$Z,ROW()-ROW($A$8)+ROW('С закупкой'!$A$8),MATCH("Примечание",'С закупкой'!$A$8:$Z$8,0)))</f>
        <v/>
      </c>
    </row>
    <row r="304" ht="36" customHeight="1">
      <c r="A304" s="47">
        <f>IF(ISNA(MATCH("№",'С закупкой'!$A$8:$Z$8,0)),"!",IF(ISNUMBER(INDEX('С закупкой'!$A:$Z,ROW()-ROW($A$8)+ROW('С закупкой'!$A$8),MATCH("№",'С закупкой'!$A$8:$Z$8,0))),INDEX('С закупкой'!$A:$Z,ROW()-ROW($A$8)+ROW('С закупкой'!$A$8),MATCH("№",'С закупкой'!$A$8:$Z$8,0)),""))</f>
        <v/>
      </c>
      <c r="B304" s="48">
        <f>IF(ISBLANK(INDEX('С закупкой'!$A:$Z,ROW()-ROW($A$8)+ROW('С закупкой'!$A$8),MATCH("Фото",'С закупкой'!$A$8:$Z$8,0))),"",INDEX('С закупкой'!$A:$Z,ROW()-ROW($A$8)+ROW('С закупкой'!$A$8),MATCH("Фото",'С закупкой'!$A$8:$Z$8,0)))</f>
        <v/>
      </c>
      <c r="C304" s="49">
        <f>IF(INDEX('С закупкой'!$A:$Z,ROW()-ROW($A$8)+ROW('С закупкой'!$A$8),MATCH("Наименование",'С закупкой'!$A$8:$Z$8,0))&lt;&gt;"",INDEX('С закупкой'!$A:$Z,ROW()-ROW($A$8)+ROW('С закупкой'!$A$8),MATCH("Наименование",'С закупкой'!$A$8:$Z$8,0)),IF(ISTEXT(INDEX('С закупкой'!$A:$Z,ROW()-ROW($A$8)+ROW('С закупкой'!$A$8),MATCH("№",'С закупкой'!$A$8:$Z$8,0))),INDEX('С закупкой'!$A:$Z,ROW()-ROW($A$8)+ROW('С закупкой'!$A$8),MATCH("№",'С закупкой'!$A$8:$Z$8,0)),""))</f>
        <v/>
      </c>
      <c r="D304" s="49">
        <f>IF(INDEX('С закупкой'!$A:$Z,ROW()-ROW($A$8)+ROW('С закупкой'!$A$8),MATCH("Бренд",'С закупкой'!$A$8:$Z$8,0))="","",INDEX('С закупкой'!$A:$Z,ROW()-ROW($A$8)+ROW('С закупкой'!$A$8),MATCH("Бренд",'С закупкой'!$A$8:$Z$8,0)))</f>
        <v/>
      </c>
      <c r="E304" s="50">
        <f>IF(INDEX('С закупкой'!$A:$Z,ROW()-ROW($A$8)+ROW('С закупкой'!$A$8),MATCH("Артикул",'С закупкой'!$A$8:$Z$8,0))="","",INDEX('С закупкой'!$A:$Z,ROW()-ROW($A$8)+ROW('С закупкой'!$A$8),MATCH("Артикул",'С закупкой'!$A$8:$Z$8,0)))</f>
        <v/>
      </c>
      <c r="F304" s="49">
        <f>IF(INDEX('С закупкой'!$A:$Z,ROW()-ROW($A$8)+ROW('С закупкой'!$A$8),MATCH("Комната",'С закупкой'!$A$8:$Z$8,0))="","",INDEX('С закупкой'!$A:$Z,ROW()-ROW($A$8)+ROW('С закупкой'!$A$8),MATCH("Комната",'С закупкой'!$A$8:$Z$8,0)))</f>
        <v/>
      </c>
      <c r="G304" s="51">
        <f>IF(INDEX('С закупкой'!$A:$Z,ROW()-ROW($A$8)+ROW('С закупкой'!$A$8),MATCH("Кол-во",'С закупкой'!$A$8:$Z$8,0))="","",INDEX('С закупкой'!$A:$Z,ROW()-ROW($A$8)+ROW('С закупкой'!$A$8),MATCH("Кол-во",'С закупкой'!$A$8:$Z$8,0)))</f>
        <v/>
      </c>
      <c r="H304" s="52">
        <f>IF(INDEX('С закупкой'!$A:$Z,ROW()-ROW($A$8)+ROW('С закупкой'!$A$8),MATCH("Ед.",'С закупкой'!$A$8:$Z$8,0))="","",INDEX('С закупкой'!$A:$Z,ROW()-ROW($A$8)+ROW('С закупкой'!$A$8),MATCH("Ед.",'С закупкой'!$A$8:$Z$8,0)))</f>
        <v/>
      </c>
      <c r="I304" s="53">
        <f>IF(INDEX('С закупкой'!$A:$Z,ROW()-ROW($A$8)+ROW('С закупкой'!$A$8),MATCH("Клиенту за ед.",'С закупкой'!$A$8:$Z$8,0))="","",INDEX('С закупкой'!$A:$Z,ROW()-ROW($A$8)+ROW('С закупкой'!$A$8),MATCH("Клиенту за ед.",'С закупкой'!$A$8:$Z$8,0)))</f>
        <v/>
      </c>
      <c r="J304" s="54">
        <f>IF(LEFT($C304,6)="Итого:",SUM(J$8:J303)-2*SUMIF($C$8:$C303,"Итого:*",J$8:J303),IF($C304="ИТОГО ПО ПРОЕКТУ",SUM(J$8:J303)-SUMIF($C$8:$C303,"Итого:*",J$8:J303),IF(INDEX('С закупкой'!$A:$Z,ROW()-ROW($A$8)+ROW('С закупкой'!$A$8),MATCH("Сумма клиенту",'С закупкой'!$A$8:$Z$8,0))="","",INDEX('С закупкой'!$A:$Z,ROW()-ROW($A$8)+ROW('С закупкой'!$A$8),MATCH("Сумма клиенту",'С закупкой'!$A$8:$Z$8,0)))))</f>
        <v/>
      </c>
      <c r="K304" s="50">
        <f>IF(INDEX('С закупкой'!$A:$Z,ROW()-ROW($A$8)+ROW('С закупкой'!$A$8),MATCH("Поставка",'С закупкой'!$A$8:$Z$8,0))="","",INDEX('С закупкой'!$A:$Z,ROW()-ROW($A$8)+ROW('С закупкой'!$A$8),MATCH("Поставка",'С закупкой'!$A$8:$Z$8,0)))</f>
        <v/>
      </c>
      <c r="L304" s="50">
        <f>IF(INDEX('С закупкой'!$A:$Z,ROW()-ROW($A$8)+ROW('С закупкой'!$A$8),MATCH("Примечание",'С закупкой'!$A$8:$Z$8,0))="","",INDEX('С закупкой'!$A:$Z,ROW()-ROW($A$8)+ROW('С закупкой'!$A$8),MATCH("Примечание",'С закупкой'!$A$8:$Z$8,0)))</f>
        <v/>
      </c>
    </row>
    <row r="305" ht="36" customHeight="1">
      <c r="A305" s="47">
        <f>IF(ISNA(MATCH("№",'С закупкой'!$A$8:$Z$8,0)),"!",IF(ISNUMBER(INDEX('С закупкой'!$A:$Z,ROW()-ROW($A$8)+ROW('С закупкой'!$A$8),MATCH("№",'С закупкой'!$A$8:$Z$8,0))),INDEX('С закупкой'!$A:$Z,ROW()-ROW($A$8)+ROW('С закупкой'!$A$8),MATCH("№",'С закупкой'!$A$8:$Z$8,0)),""))</f>
        <v/>
      </c>
      <c r="B305" s="48">
        <f>IF(ISBLANK(INDEX('С закупкой'!$A:$Z,ROW()-ROW($A$8)+ROW('С закупкой'!$A$8),MATCH("Фото",'С закупкой'!$A$8:$Z$8,0))),"",INDEX('С закупкой'!$A:$Z,ROW()-ROW($A$8)+ROW('С закупкой'!$A$8),MATCH("Фото",'С закупкой'!$A$8:$Z$8,0)))</f>
        <v/>
      </c>
      <c r="C305" s="49">
        <f>IF(INDEX('С закупкой'!$A:$Z,ROW()-ROW($A$8)+ROW('С закупкой'!$A$8),MATCH("Наименование",'С закупкой'!$A$8:$Z$8,0))&lt;&gt;"",INDEX('С закупкой'!$A:$Z,ROW()-ROW($A$8)+ROW('С закупкой'!$A$8),MATCH("Наименование",'С закупкой'!$A$8:$Z$8,0)),IF(ISTEXT(INDEX('С закупкой'!$A:$Z,ROW()-ROW($A$8)+ROW('С закупкой'!$A$8),MATCH("№",'С закупкой'!$A$8:$Z$8,0))),INDEX('С закупкой'!$A:$Z,ROW()-ROW($A$8)+ROW('С закупкой'!$A$8),MATCH("№",'С закупкой'!$A$8:$Z$8,0)),""))</f>
        <v/>
      </c>
      <c r="D305" s="49">
        <f>IF(INDEX('С закупкой'!$A:$Z,ROW()-ROW($A$8)+ROW('С закупкой'!$A$8),MATCH("Бренд",'С закупкой'!$A$8:$Z$8,0))="","",INDEX('С закупкой'!$A:$Z,ROW()-ROW($A$8)+ROW('С закупкой'!$A$8),MATCH("Бренд",'С закупкой'!$A$8:$Z$8,0)))</f>
        <v/>
      </c>
      <c r="E305" s="50">
        <f>IF(INDEX('С закупкой'!$A:$Z,ROW()-ROW($A$8)+ROW('С закупкой'!$A$8),MATCH("Артикул",'С закупкой'!$A$8:$Z$8,0))="","",INDEX('С закупкой'!$A:$Z,ROW()-ROW($A$8)+ROW('С закупкой'!$A$8),MATCH("Артикул",'С закупкой'!$A$8:$Z$8,0)))</f>
        <v/>
      </c>
      <c r="F305" s="49">
        <f>IF(INDEX('С закупкой'!$A:$Z,ROW()-ROW($A$8)+ROW('С закупкой'!$A$8),MATCH("Комната",'С закупкой'!$A$8:$Z$8,0))="","",INDEX('С закупкой'!$A:$Z,ROW()-ROW($A$8)+ROW('С закупкой'!$A$8),MATCH("Комната",'С закупкой'!$A$8:$Z$8,0)))</f>
        <v/>
      </c>
      <c r="G305" s="51">
        <f>IF(INDEX('С закупкой'!$A:$Z,ROW()-ROW($A$8)+ROW('С закупкой'!$A$8),MATCH("Кол-во",'С закупкой'!$A$8:$Z$8,0))="","",INDEX('С закупкой'!$A:$Z,ROW()-ROW($A$8)+ROW('С закупкой'!$A$8),MATCH("Кол-во",'С закупкой'!$A$8:$Z$8,0)))</f>
        <v/>
      </c>
      <c r="H305" s="52">
        <f>IF(INDEX('С закупкой'!$A:$Z,ROW()-ROW($A$8)+ROW('С закупкой'!$A$8),MATCH("Ед.",'С закупкой'!$A$8:$Z$8,0))="","",INDEX('С закупкой'!$A:$Z,ROW()-ROW($A$8)+ROW('С закупкой'!$A$8),MATCH("Ед.",'С закупкой'!$A$8:$Z$8,0)))</f>
        <v/>
      </c>
      <c r="I305" s="53">
        <f>IF(INDEX('С закупкой'!$A:$Z,ROW()-ROW($A$8)+ROW('С закупкой'!$A$8),MATCH("Клиенту за ед.",'С закупкой'!$A$8:$Z$8,0))="","",INDEX('С закупкой'!$A:$Z,ROW()-ROW($A$8)+ROW('С закупкой'!$A$8),MATCH("Клиенту за ед.",'С закупкой'!$A$8:$Z$8,0)))</f>
        <v/>
      </c>
      <c r="J305" s="54">
        <f>IF(LEFT($C305,6)="Итого:",SUM(J$8:J304)-2*SUMIF($C$8:$C304,"Итого:*",J$8:J304),IF($C305="ИТОГО ПО ПРОЕКТУ",SUM(J$8:J304)-SUMIF($C$8:$C304,"Итого:*",J$8:J304),IF(INDEX('С закупкой'!$A:$Z,ROW()-ROW($A$8)+ROW('С закупкой'!$A$8),MATCH("Сумма клиенту",'С закупкой'!$A$8:$Z$8,0))="","",INDEX('С закупкой'!$A:$Z,ROW()-ROW($A$8)+ROW('С закупкой'!$A$8),MATCH("Сумма клиенту",'С закупкой'!$A$8:$Z$8,0)))))</f>
        <v/>
      </c>
      <c r="K305" s="50">
        <f>IF(INDEX('С закупкой'!$A:$Z,ROW()-ROW($A$8)+ROW('С закупкой'!$A$8),MATCH("Поставка",'С закупкой'!$A$8:$Z$8,0))="","",INDEX('С закупкой'!$A:$Z,ROW()-ROW($A$8)+ROW('С закупкой'!$A$8),MATCH("Поставка",'С закупкой'!$A$8:$Z$8,0)))</f>
        <v/>
      </c>
      <c r="L305" s="50">
        <f>IF(INDEX('С закупкой'!$A:$Z,ROW()-ROW($A$8)+ROW('С закупкой'!$A$8),MATCH("Примечание",'С закупкой'!$A$8:$Z$8,0))="","",INDEX('С закупкой'!$A:$Z,ROW()-ROW($A$8)+ROW('С закупкой'!$A$8),MATCH("Примечание",'С закупкой'!$A$8:$Z$8,0)))</f>
        <v/>
      </c>
    </row>
    <row r="306" ht="36" customHeight="1">
      <c r="A306" s="47">
        <f>IF(ISNA(MATCH("№",'С закупкой'!$A$8:$Z$8,0)),"!",IF(ISNUMBER(INDEX('С закупкой'!$A:$Z,ROW()-ROW($A$8)+ROW('С закупкой'!$A$8),MATCH("№",'С закупкой'!$A$8:$Z$8,0))),INDEX('С закупкой'!$A:$Z,ROW()-ROW($A$8)+ROW('С закупкой'!$A$8),MATCH("№",'С закупкой'!$A$8:$Z$8,0)),""))</f>
        <v/>
      </c>
      <c r="B306" s="48">
        <f>IF(ISBLANK(INDEX('С закупкой'!$A:$Z,ROW()-ROW($A$8)+ROW('С закупкой'!$A$8),MATCH("Фото",'С закупкой'!$A$8:$Z$8,0))),"",INDEX('С закупкой'!$A:$Z,ROW()-ROW($A$8)+ROW('С закупкой'!$A$8),MATCH("Фото",'С закупкой'!$A$8:$Z$8,0)))</f>
        <v/>
      </c>
      <c r="C306" s="49">
        <f>IF(INDEX('С закупкой'!$A:$Z,ROW()-ROW($A$8)+ROW('С закупкой'!$A$8),MATCH("Наименование",'С закупкой'!$A$8:$Z$8,0))&lt;&gt;"",INDEX('С закупкой'!$A:$Z,ROW()-ROW($A$8)+ROW('С закупкой'!$A$8),MATCH("Наименование",'С закупкой'!$A$8:$Z$8,0)),IF(ISTEXT(INDEX('С закупкой'!$A:$Z,ROW()-ROW($A$8)+ROW('С закупкой'!$A$8),MATCH("№",'С закупкой'!$A$8:$Z$8,0))),INDEX('С закупкой'!$A:$Z,ROW()-ROW($A$8)+ROW('С закупкой'!$A$8),MATCH("№",'С закупкой'!$A$8:$Z$8,0)),""))</f>
        <v/>
      </c>
      <c r="D306" s="49">
        <f>IF(INDEX('С закупкой'!$A:$Z,ROW()-ROW($A$8)+ROW('С закупкой'!$A$8),MATCH("Бренд",'С закупкой'!$A$8:$Z$8,0))="","",INDEX('С закупкой'!$A:$Z,ROW()-ROW($A$8)+ROW('С закупкой'!$A$8),MATCH("Бренд",'С закупкой'!$A$8:$Z$8,0)))</f>
        <v/>
      </c>
      <c r="E306" s="50">
        <f>IF(INDEX('С закупкой'!$A:$Z,ROW()-ROW($A$8)+ROW('С закупкой'!$A$8),MATCH("Артикул",'С закупкой'!$A$8:$Z$8,0))="","",INDEX('С закупкой'!$A:$Z,ROW()-ROW($A$8)+ROW('С закупкой'!$A$8),MATCH("Артикул",'С закупкой'!$A$8:$Z$8,0)))</f>
        <v/>
      </c>
      <c r="F306" s="49">
        <f>IF(INDEX('С закупкой'!$A:$Z,ROW()-ROW($A$8)+ROW('С закупкой'!$A$8),MATCH("Комната",'С закупкой'!$A$8:$Z$8,0))="","",INDEX('С закупкой'!$A:$Z,ROW()-ROW($A$8)+ROW('С закупкой'!$A$8),MATCH("Комната",'С закупкой'!$A$8:$Z$8,0)))</f>
        <v/>
      </c>
      <c r="G306" s="51">
        <f>IF(INDEX('С закупкой'!$A:$Z,ROW()-ROW($A$8)+ROW('С закупкой'!$A$8),MATCH("Кол-во",'С закупкой'!$A$8:$Z$8,0))="","",INDEX('С закупкой'!$A:$Z,ROW()-ROW($A$8)+ROW('С закупкой'!$A$8),MATCH("Кол-во",'С закупкой'!$A$8:$Z$8,0)))</f>
        <v/>
      </c>
      <c r="H306" s="52">
        <f>IF(INDEX('С закупкой'!$A:$Z,ROW()-ROW($A$8)+ROW('С закупкой'!$A$8),MATCH("Ед.",'С закупкой'!$A$8:$Z$8,0))="","",INDEX('С закупкой'!$A:$Z,ROW()-ROW($A$8)+ROW('С закупкой'!$A$8),MATCH("Ед.",'С закупкой'!$A$8:$Z$8,0)))</f>
        <v/>
      </c>
      <c r="I306" s="53">
        <f>IF(INDEX('С закупкой'!$A:$Z,ROW()-ROW($A$8)+ROW('С закупкой'!$A$8),MATCH("Клиенту за ед.",'С закупкой'!$A$8:$Z$8,0))="","",INDEX('С закупкой'!$A:$Z,ROW()-ROW($A$8)+ROW('С закупкой'!$A$8),MATCH("Клиенту за ед.",'С закупкой'!$A$8:$Z$8,0)))</f>
        <v/>
      </c>
      <c r="J306" s="54">
        <f>IF(LEFT($C306,6)="Итого:",SUM(J$8:J305)-2*SUMIF($C$8:$C305,"Итого:*",J$8:J305),IF($C306="ИТОГО ПО ПРОЕКТУ",SUM(J$8:J305)-SUMIF($C$8:$C305,"Итого:*",J$8:J305),IF(INDEX('С закупкой'!$A:$Z,ROW()-ROW($A$8)+ROW('С закупкой'!$A$8),MATCH("Сумма клиенту",'С закупкой'!$A$8:$Z$8,0))="","",INDEX('С закупкой'!$A:$Z,ROW()-ROW($A$8)+ROW('С закупкой'!$A$8),MATCH("Сумма клиенту",'С закупкой'!$A$8:$Z$8,0)))))</f>
        <v/>
      </c>
      <c r="K306" s="50">
        <f>IF(INDEX('С закупкой'!$A:$Z,ROW()-ROW($A$8)+ROW('С закупкой'!$A$8),MATCH("Поставка",'С закупкой'!$A$8:$Z$8,0))="","",INDEX('С закупкой'!$A:$Z,ROW()-ROW($A$8)+ROW('С закупкой'!$A$8),MATCH("Поставка",'С закупкой'!$A$8:$Z$8,0)))</f>
        <v/>
      </c>
      <c r="L306" s="50">
        <f>IF(INDEX('С закупкой'!$A:$Z,ROW()-ROW($A$8)+ROW('С закупкой'!$A$8),MATCH("Примечание",'С закупкой'!$A$8:$Z$8,0))="","",INDEX('С закупкой'!$A:$Z,ROW()-ROW($A$8)+ROW('С закупкой'!$A$8),MATCH("Примечание",'С закупкой'!$A$8:$Z$8,0)))</f>
        <v/>
      </c>
    </row>
    <row r="307" ht="36" customHeight="1">
      <c r="A307" s="47">
        <f>IF(ISNA(MATCH("№",'С закупкой'!$A$8:$Z$8,0)),"!",IF(ISNUMBER(INDEX('С закупкой'!$A:$Z,ROW()-ROW($A$8)+ROW('С закупкой'!$A$8),MATCH("№",'С закупкой'!$A$8:$Z$8,0))),INDEX('С закупкой'!$A:$Z,ROW()-ROW($A$8)+ROW('С закупкой'!$A$8),MATCH("№",'С закупкой'!$A$8:$Z$8,0)),""))</f>
        <v/>
      </c>
      <c r="B307" s="48">
        <f>IF(ISBLANK(INDEX('С закупкой'!$A:$Z,ROW()-ROW($A$8)+ROW('С закупкой'!$A$8),MATCH("Фото",'С закупкой'!$A$8:$Z$8,0))),"",INDEX('С закупкой'!$A:$Z,ROW()-ROW($A$8)+ROW('С закупкой'!$A$8),MATCH("Фото",'С закупкой'!$A$8:$Z$8,0)))</f>
        <v/>
      </c>
      <c r="C307" s="49">
        <f>IF(INDEX('С закупкой'!$A:$Z,ROW()-ROW($A$8)+ROW('С закупкой'!$A$8),MATCH("Наименование",'С закупкой'!$A$8:$Z$8,0))&lt;&gt;"",INDEX('С закупкой'!$A:$Z,ROW()-ROW($A$8)+ROW('С закупкой'!$A$8),MATCH("Наименование",'С закупкой'!$A$8:$Z$8,0)),IF(ISTEXT(INDEX('С закупкой'!$A:$Z,ROW()-ROW($A$8)+ROW('С закупкой'!$A$8),MATCH("№",'С закупкой'!$A$8:$Z$8,0))),INDEX('С закупкой'!$A:$Z,ROW()-ROW($A$8)+ROW('С закупкой'!$A$8),MATCH("№",'С закупкой'!$A$8:$Z$8,0)),""))</f>
        <v/>
      </c>
      <c r="D307" s="49">
        <f>IF(INDEX('С закупкой'!$A:$Z,ROW()-ROW($A$8)+ROW('С закупкой'!$A$8),MATCH("Бренд",'С закупкой'!$A$8:$Z$8,0))="","",INDEX('С закупкой'!$A:$Z,ROW()-ROW($A$8)+ROW('С закупкой'!$A$8),MATCH("Бренд",'С закупкой'!$A$8:$Z$8,0)))</f>
        <v/>
      </c>
      <c r="E307" s="50">
        <f>IF(INDEX('С закупкой'!$A:$Z,ROW()-ROW($A$8)+ROW('С закупкой'!$A$8),MATCH("Артикул",'С закупкой'!$A$8:$Z$8,0))="","",INDEX('С закупкой'!$A:$Z,ROW()-ROW($A$8)+ROW('С закупкой'!$A$8),MATCH("Артикул",'С закупкой'!$A$8:$Z$8,0)))</f>
        <v/>
      </c>
      <c r="F307" s="49">
        <f>IF(INDEX('С закупкой'!$A:$Z,ROW()-ROW($A$8)+ROW('С закупкой'!$A$8),MATCH("Комната",'С закупкой'!$A$8:$Z$8,0))="","",INDEX('С закупкой'!$A:$Z,ROW()-ROW($A$8)+ROW('С закупкой'!$A$8),MATCH("Комната",'С закупкой'!$A$8:$Z$8,0)))</f>
        <v/>
      </c>
      <c r="G307" s="51">
        <f>IF(INDEX('С закупкой'!$A:$Z,ROW()-ROW($A$8)+ROW('С закупкой'!$A$8),MATCH("Кол-во",'С закупкой'!$A$8:$Z$8,0))="","",INDEX('С закупкой'!$A:$Z,ROW()-ROW($A$8)+ROW('С закупкой'!$A$8),MATCH("Кол-во",'С закупкой'!$A$8:$Z$8,0)))</f>
        <v/>
      </c>
      <c r="H307" s="52">
        <f>IF(INDEX('С закупкой'!$A:$Z,ROW()-ROW($A$8)+ROW('С закупкой'!$A$8),MATCH("Ед.",'С закупкой'!$A$8:$Z$8,0))="","",INDEX('С закупкой'!$A:$Z,ROW()-ROW($A$8)+ROW('С закупкой'!$A$8),MATCH("Ед.",'С закупкой'!$A$8:$Z$8,0)))</f>
        <v/>
      </c>
      <c r="I307" s="53">
        <f>IF(INDEX('С закупкой'!$A:$Z,ROW()-ROW($A$8)+ROW('С закупкой'!$A$8),MATCH("Клиенту за ед.",'С закупкой'!$A$8:$Z$8,0))="","",INDEX('С закупкой'!$A:$Z,ROW()-ROW($A$8)+ROW('С закупкой'!$A$8),MATCH("Клиенту за ед.",'С закупкой'!$A$8:$Z$8,0)))</f>
        <v/>
      </c>
      <c r="J307" s="54">
        <f>IF(LEFT($C307,6)="Итого:",SUM(J$8:J306)-2*SUMIF($C$8:$C306,"Итого:*",J$8:J306),IF($C307="ИТОГО ПО ПРОЕКТУ",SUM(J$8:J306)-SUMIF($C$8:$C306,"Итого:*",J$8:J306),IF(INDEX('С закупкой'!$A:$Z,ROW()-ROW($A$8)+ROW('С закупкой'!$A$8),MATCH("Сумма клиенту",'С закупкой'!$A$8:$Z$8,0))="","",INDEX('С закупкой'!$A:$Z,ROW()-ROW($A$8)+ROW('С закупкой'!$A$8),MATCH("Сумма клиенту",'С закупкой'!$A$8:$Z$8,0)))))</f>
        <v/>
      </c>
      <c r="K307" s="50">
        <f>IF(INDEX('С закупкой'!$A:$Z,ROW()-ROW($A$8)+ROW('С закупкой'!$A$8),MATCH("Поставка",'С закупкой'!$A$8:$Z$8,0))="","",INDEX('С закупкой'!$A:$Z,ROW()-ROW($A$8)+ROW('С закупкой'!$A$8),MATCH("Поставка",'С закупкой'!$A$8:$Z$8,0)))</f>
        <v/>
      </c>
      <c r="L307" s="50">
        <f>IF(INDEX('С закупкой'!$A:$Z,ROW()-ROW($A$8)+ROW('С закупкой'!$A$8),MATCH("Примечание",'С закупкой'!$A$8:$Z$8,0))="","",INDEX('С закупкой'!$A:$Z,ROW()-ROW($A$8)+ROW('С закупкой'!$A$8),MATCH("Примечание",'С закупкой'!$A$8:$Z$8,0)))</f>
        <v/>
      </c>
    </row>
    <row r="308" ht="36" customHeight="1">
      <c r="A308" s="47">
        <f>IF(ISNA(MATCH("№",'С закупкой'!$A$8:$Z$8,0)),"!",IF(ISNUMBER(INDEX('С закупкой'!$A:$Z,ROW()-ROW($A$8)+ROW('С закупкой'!$A$8),MATCH("№",'С закупкой'!$A$8:$Z$8,0))),INDEX('С закупкой'!$A:$Z,ROW()-ROW($A$8)+ROW('С закупкой'!$A$8),MATCH("№",'С закупкой'!$A$8:$Z$8,0)),""))</f>
        <v/>
      </c>
      <c r="B308" s="48">
        <f>IF(ISBLANK(INDEX('С закупкой'!$A:$Z,ROW()-ROW($A$8)+ROW('С закупкой'!$A$8),MATCH("Фото",'С закупкой'!$A$8:$Z$8,0))),"",INDEX('С закупкой'!$A:$Z,ROW()-ROW($A$8)+ROW('С закупкой'!$A$8),MATCH("Фото",'С закупкой'!$A$8:$Z$8,0)))</f>
        <v/>
      </c>
      <c r="C308" s="49">
        <f>IF(INDEX('С закупкой'!$A:$Z,ROW()-ROW($A$8)+ROW('С закупкой'!$A$8),MATCH("Наименование",'С закупкой'!$A$8:$Z$8,0))&lt;&gt;"",INDEX('С закупкой'!$A:$Z,ROW()-ROW($A$8)+ROW('С закупкой'!$A$8),MATCH("Наименование",'С закупкой'!$A$8:$Z$8,0)),IF(ISTEXT(INDEX('С закупкой'!$A:$Z,ROW()-ROW($A$8)+ROW('С закупкой'!$A$8),MATCH("№",'С закупкой'!$A$8:$Z$8,0))),INDEX('С закупкой'!$A:$Z,ROW()-ROW($A$8)+ROW('С закупкой'!$A$8),MATCH("№",'С закупкой'!$A$8:$Z$8,0)),""))</f>
        <v/>
      </c>
      <c r="D308" s="49">
        <f>IF(INDEX('С закупкой'!$A:$Z,ROW()-ROW($A$8)+ROW('С закупкой'!$A$8),MATCH("Бренд",'С закупкой'!$A$8:$Z$8,0))="","",INDEX('С закупкой'!$A:$Z,ROW()-ROW($A$8)+ROW('С закупкой'!$A$8),MATCH("Бренд",'С закупкой'!$A$8:$Z$8,0)))</f>
        <v/>
      </c>
      <c r="E308" s="50">
        <f>IF(INDEX('С закупкой'!$A:$Z,ROW()-ROW($A$8)+ROW('С закупкой'!$A$8),MATCH("Артикул",'С закупкой'!$A$8:$Z$8,0))="","",INDEX('С закупкой'!$A:$Z,ROW()-ROW($A$8)+ROW('С закупкой'!$A$8),MATCH("Артикул",'С закупкой'!$A$8:$Z$8,0)))</f>
        <v/>
      </c>
      <c r="F308" s="49">
        <f>IF(INDEX('С закупкой'!$A:$Z,ROW()-ROW($A$8)+ROW('С закупкой'!$A$8),MATCH("Комната",'С закупкой'!$A$8:$Z$8,0))="","",INDEX('С закупкой'!$A:$Z,ROW()-ROW($A$8)+ROW('С закупкой'!$A$8),MATCH("Комната",'С закупкой'!$A$8:$Z$8,0)))</f>
        <v/>
      </c>
      <c r="G308" s="51">
        <f>IF(INDEX('С закупкой'!$A:$Z,ROW()-ROW($A$8)+ROW('С закупкой'!$A$8),MATCH("Кол-во",'С закупкой'!$A$8:$Z$8,0))="","",INDEX('С закупкой'!$A:$Z,ROW()-ROW($A$8)+ROW('С закупкой'!$A$8),MATCH("Кол-во",'С закупкой'!$A$8:$Z$8,0)))</f>
        <v/>
      </c>
      <c r="H308" s="52">
        <f>IF(INDEX('С закупкой'!$A:$Z,ROW()-ROW($A$8)+ROW('С закупкой'!$A$8),MATCH("Ед.",'С закупкой'!$A$8:$Z$8,0))="","",INDEX('С закупкой'!$A:$Z,ROW()-ROW($A$8)+ROW('С закупкой'!$A$8),MATCH("Ед.",'С закупкой'!$A$8:$Z$8,0)))</f>
        <v/>
      </c>
      <c r="I308" s="53">
        <f>IF(INDEX('С закупкой'!$A:$Z,ROW()-ROW($A$8)+ROW('С закупкой'!$A$8),MATCH("Клиенту за ед.",'С закупкой'!$A$8:$Z$8,0))="","",INDEX('С закупкой'!$A:$Z,ROW()-ROW($A$8)+ROW('С закупкой'!$A$8),MATCH("Клиенту за ед.",'С закупкой'!$A$8:$Z$8,0)))</f>
        <v/>
      </c>
      <c r="J308" s="54">
        <f>IF(LEFT($C308,6)="Итого:",SUM(J$8:J307)-2*SUMIF($C$8:$C307,"Итого:*",J$8:J307),IF($C308="ИТОГО ПО ПРОЕКТУ",SUM(J$8:J307)-SUMIF($C$8:$C307,"Итого:*",J$8:J307),IF(INDEX('С закупкой'!$A:$Z,ROW()-ROW($A$8)+ROW('С закупкой'!$A$8),MATCH("Сумма клиенту",'С закупкой'!$A$8:$Z$8,0))="","",INDEX('С закупкой'!$A:$Z,ROW()-ROW($A$8)+ROW('С закупкой'!$A$8),MATCH("Сумма клиенту",'С закупкой'!$A$8:$Z$8,0)))))</f>
        <v/>
      </c>
      <c r="K308" s="50">
        <f>IF(INDEX('С закупкой'!$A:$Z,ROW()-ROW($A$8)+ROW('С закупкой'!$A$8),MATCH("Поставка",'С закупкой'!$A$8:$Z$8,0))="","",INDEX('С закупкой'!$A:$Z,ROW()-ROW($A$8)+ROW('С закупкой'!$A$8),MATCH("Поставка",'С закупкой'!$A$8:$Z$8,0)))</f>
        <v/>
      </c>
      <c r="L308" s="50">
        <f>IF(INDEX('С закупкой'!$A:$Z,ROW()-ROW($A$8)+ROW('С закупкой'!$A$8),MATCH("Примечание",'С закупкой'!$A$8:$Z$8,0))="","",INDEX('С закупкой'!$A:$Z,ROW()-ROW($A$8)+ROW('С закупкой'!$A$8),MATCH("Примечание",'С закупкой'!$A$8:$Z$8,0)))</f>
        <v/>
      </c>
    </row>
    <row r="309" ht="36" customHeight="1">
      <c r="A309" s="47">
        <f>IF(ISNA(MATCH("№",'С закупкой'!$A$8:$Z$8,0)),"!",IF(ISNUMBER(INDEX('С закупкой'!$A:$Z,ROW()-ROW($A$8)+ROW('С закупкой'!$A$8),MATCH("№",'С закупкой'!$A$8:$Z$8,0))),INDEX('С закупкой'!$A:$Z,ROW()-ROW($A$8)+ROW('С закупкой'!$A$8),MATCH("№",'С закупкой'!$A$8:$Z$8,0)),""))</f>
        <v/>
      </c>
      <c r="B309" s="48">
        <f>IF(ISBLANK(INDEX('С закупкой'!$A:$Z,ROW()-ROW($A$8)+ROW('С закупкой'!$A$8),MATCH("Фото",'С закупкой'!$A$8:$Z$8,0))),"",INDEX('С закупкой'!$A:$Z,ROW()-ROW($A$8)+ROW('С закупкой'!$A$8),MATCH("Фото",'С закупкой'!$A$8:$Z$8,0)))</f>
        <v/>
      </c>
      <c r="C309" s="49">
        <f>IF(INDEX('С закупкой'!$A:$Z,ROW()-ROW($A$8)+ROW('С закупкой'!$A$8),MATCH("Наименование",'С закупкой'!$A$8:$Z$8,0))&lt;&gt;"",INDEX('С закупкой'!$A:$Z,ROW()-ROW($A$8)+ROW('С закупкой'!$A$8),MATCH("Наименование",'С закупкой'!$A$8:$Z$8,0)),IF(ISTEXT(INDEX('С закупкой'!$A:$Z,ROW()-ROW($A$8)+ROW('С закупкой'!$A$8),MATCH("№",'С закупкой'!$A$8:$Z$8,0))),INDEX('С закупкой'!$A:$Z,ROW()-ROW($A$8)+ROW('С закупкой'!$A$8),MATCH("№",'С закупкой'!$A$8:$Z$8,0)),""))</f>
        <v/>
      </c>
      <c r="D309" s="49">
        <f>IF(INDEX('С закупкой'!$A:$Z,ROW()-ROW($A$8)+ROW('С закупкой'!$A$8),MATCH("Бренд",'С закупкой'!$A$8:$Z$8,0))="","",INDEX('С закупкой'!$A:$Z,ROW()-ROW($A$8)+ROW('С закупкой'!$A$8),MATCH("Бренд",'С закупкой'!$A$8:$Z$8,0)))</f>
        <v/>
      </c>
      <c r="E309" s="50">
        <f>IF(INDEX('С закупкой'!$A:$Z,ROW()-ROW($A$8)+ROW('С закупкой'!$A$8),MATCH("Артикул",'С закупкой'!$A$8:$Z$8,0))="","",INDEX('С закупкой'!$A:$Z,ROW()-ROW($A$8)+ROW('С закупкой'!$A$8),MATCH("Артикул",'С закупкой'!$A$8:$Z$8,0)))</f>
        <v/>
      </c>
      <c r="F309" s="49">
        <f>IF(INDEX('С закупкой'!$A:$Z,ROW()-ROW($A$8)+ROW('С закупкой'!$A$8),MATCH("Комната",'С закупкой'!$A$8:$Z$8,0))="","",INDEX('С закупкой'!$A:$Z,ROW()-ROW($A$8)+ROW('С закупкой'!$A$8),MATCH("Комната",'С закупкой'!$A$8:$Z$8,0)))</f>
        <v/>
      </c>
      <c r="G309" s="51">
        <f>IF(INDEX('С закупкой'!$A:$Z,ROW()-ROW($A$8)+ROW('С закупкой'!$A$8),MATCH("Кол-во",'С закупкой'!$A$8:$Z$8,0))="","",INDEX('С закупкой'!$A:$Z,ROW()-ROW($A$8)+ROW('С закупкой'!$A$8),MATCH("Кол-во",'С закупкой'!$A$8:$Z$8,0)))</f>
        <v/>
      </c>
      <c r="H309" s="52">
        <f>IF(INDEX('С закупкой'!$A:$Z,ROW()-ROW($A$8)+ROW('С закупкой'!$A$8),MATCH("Ед.",'С закупкой'!$A$8:$Z$8,0))="","",INDEX('С закупкой'!$A:$Z,ROW()-ROW($A$8)+ROW('С закупкой'!$A$8),MATCH("Ед.",'С закупкой'!$A$8:$Z$8,0)))</f>
        <v/>
      </c>
      <c r="I309" s="53">
        <f>IF(INDEX('С закупкой'!$A:$Z,ROW()-ROW($A$8)+ROW('С закупкой'!$A$8),MATCH("Клиенту за ед.",'С закупкой'!$A$8:$Z$8,0))="","",INDEX('С закупкой'!$A:$Z,ROW()-ROW($A$8)+ROW('С закупкой'!$A$8),MATCH("Клиенту за ед.",'С закупкой'!$A$8:$Z$8,0)))</f>
        <v/>
      </c>
      <c r="J309" s="54">
        <f>IF(LEFT($C309,6)="Итого:",SUM(J$8:J308)-2*SUMIF($C$8:$C308,"Итого:*",J$8:J308),IF($C309="ИТОГО ПО ПРОЕКТУ",SUM(J$8:J308)-SUMIF($C$8:$C308,"Итого:*",J$8:J308),IF(INDEX('С закупкой'!$A:$Z,ROW()-ROW($A$8)+ROW('С закупкой'!$A$8),MATCH("Сумма клиенту",'С закупкой'!$A$8:$Z$8,0))="","",INDEX('С закупкой'!$A:$Z,ROW()-ROW($A$8)+ROW('С закупкой'!$A$8),MATCH("Сумма клиенту",'С закупкой'!$A$8:$Z$8,0)))))</f>
        <v/>
      </c>
      <c r="K309" s="50">
        <f>IF(INDEX('С закупкой'!$A:$Z,ROW()-ROW($A$8)+ROW('С закупкой'!$A$8),MATCH("Поставка",'С закупкой'!$A$8:$Z$8,0))="","",INDEX('С закупкой'!$A:$Z,ROW()-ROW($A$8)+ROW('С закупкой'!$A$8),MATCH("Поставка",'С закупкой'!$A$8:$Z$8,0)))</f>
        <v/>
      </c>
      <c r="L309" s="50">
        <f>IF(INDEX('С закупкой'!$A:$Z,ROW()-ROW($A$8)+ROW('С закупкой'!$A$8),MATCH("Примечание",'С закупкой'!$A$8:$Z$8,0))="","",INDEX('С закупкой'!$A:$Z,ROW()-ROW($A$8)+ROW('С закупкой'!$A$8),MATCH("Примечание",'С закупкой'!$A$8:$Z$8,0)))</f>
        <v/>
      </c>
    </row>
    <row r="310" ht="36" customHeight="1">
      <c r="A310" s="47">
        <f>IF(ISNA(MATCH("№",'С закупкой'!$A$8:$Z$8,0)),"!",IF(ISNUMBER(INDEX('С закупкой'!$A:$Z,ROW()-ROW($A$8)+ROW('С закупкой'!$A$8),MATCH("№",'С закупкой'!$A$8:$Z$8,0))),INDEX('С закупкой'!$A:$Z,ROW()-ROW($A$8)+ROW('С закупкой'!$A$8),MATCH("№",'С закупкой'!$A$8:$Z$8,0)),""))</f>
        <v/>
      </c>
      <c r="B310" s="48">
        <f>IF(ISBLANK(INDEX('С закупкой'!$A:$Z,ROW()-ROW($A$8)+ROW('С закупкой'!$A$8),MATCH("Фото",'С закупкой'!$A$8:$Z$8,0))),"",INDEX('С закупкой'!$A:$Z,ROW()-ROW($A$8)+ROW('С закупкой'!$A$8),MATCH("Фото",'С закупкой'!$A$8:$Z$8,0)))</f>
        <v/>
      </c>
      <c r="C310" s="49">
        <f>IF(INDEX('С закупкой'!$A:$Z,ROW()-ROW($A$8)+ROW('С закупкой'!$A$8),MATCH("Наименование",'С закупкой'!$A$8:$Z$8,0))&lt;&gt;"",INDEX('С закупкой'!$A:$Z,ROW()-ROW($A$8)+ROW('С закупкой'!$A$8),MATCH("Наименование",'С закупкой'!$A$8:$Z$8,0)),IF(ISTEXT(INDEX('С закупкой'!$A:$Z,ROW()-ROW($A$8)+ROW('С закупкой'!$A$8),MATCH("№",'С закупкой'!$A$8:$Z$8,0))),INDEX('С закупкой'!$A:$Z,ROW()-ROW($A$8)+ROW('С закупкой'!$A$8),MATCH("№",'С закупкой'!$A$8:$Z$8,0)),""))</f>
        <v/>
      </c>
      <c r="D310" s="49">
        <f>IF(INDEX('С закупкой'!$A:$Z,ROW()-ROW($A$8)+ROW('С закупкой'!$A$8),MATCH("Бренд",'С закупкой'!$A$8:$Z$8,0))="","",INDEX('С закупкой'!$A:$Z,ROW()-ROW($A$8)+ROW('С закупкой'!$A$8),MATCH("Бренд",'С закупкой'!$A$8:$Z$8,0)))</f>
        <v/>
      </c>
      <c r="E310" s="50">
        <f>IF(INDEX('С закупкой'!$A:$Z,ROW()-ROW($A$8)+ROW('С закупкой'!$A$8),MATCH("Артикул",'С закупкой'!$A$8:$Z$8,0))="","",INDEX('С закупкой'!$A:$Z,ROW()-ROW($A$8)+ROW('С закупкой'!$A$8),MATCH("Артикул",'С закупкой'!$A$8:$Z$8,0)))</f>
        <v/>
      </c>
      <c r="F310" s="49">
        <f>IF(INDEX('С закупкой'!$A:$Z,ROW()-ROW($A$8)+ROW('С закупкой'!$A$8),MATCH("Комната",'С закупкой'!$A$8:$Z$8,0))="","",INDEX('С закупкой'!$A:$Z,ROW()-ROW($A$8)+ROW('С закупкой'!$A$8),MATCH("Комната",'С закупкой'!$A$8:$Z$8,0)))</f>
        <v/>
      </c>
      <c r="G310" s="51">
        <f>IF(INDEX('С закупкой'!$A:$Z,ROW()-ROW($A$8)+ROW('С закупкой'!$A$8),MATCH("Кол-во",'С закупкой'!$A$8:$Z$8,0))="","",INDEX('С закупкой'!$A:$Z,ROW()-ROW($A$8)+ROW('С закупкой'!$A$8),MATCH("Кол-во",'С закупкой'!$A$8:$Z$8,0)))</f>
        <v/>
      </c>
      <c r="H310" s="52">
        <f>IF(INDEX('С закупкой'!$A:$Z,ROW()-ROW($A$8)+ROW('С закупкой'!$A$8),MATCH("Ед.",'С закупкой'!$A$8:$Z$8,0))="","",INDEX('С закупкой'!$A:$Z,ROW()-ROW($A$8)+ROW('С закупкой'!$A$8),MATCH("Ед.",'С закупкой'!$A$8:$Z$8,0)))</f>
        <v/>
      </c>
      <c r="I310" s="53">
        <f>IF(INDEX('С закупкой'!$A:$Z,ROW()-ROW($A$8)+ROW('С закупкой'!$A$8),MATCH("Клиенту за ед.",'С закупкой'!$A$8:$Z$8,0))="","",INDEX('С закупкой'!$A:$Z,ROW()-ROW($A$8)+ROW('С закупкой'!$A$8),MATCH("Клиенту за ед.",'С закупкой'!$A$8:$Z$8,0)))</f>
        <v/>
      </c>
      <c r="J310" s="54">
        <f>IF(LEFT($C310,6)="Итого:",SUM(J$8:J309)-2*SUMIF($C$8:$C309,"Итого:*",J$8:J309),IF($C310="ИТОГО ПО ПРОЕКТУ",SUM(J$8:J309)-SUMIF($C$8:$C309,"Итого:*",J$8:J309),IF(INDEX('С закупкой'!$A:$Z,ROW()-ROW($A$8)+ROW('С закупкой'!$A$8),MATCH("Сумма клиенту",'С закупкой'!$A$8:$Z$8,0))="","",INDEX('С закупкой'!$A:$Z,ROW()-ROW($A$8)+ROW('С закупкой'!$A$8),MATCH("Сумма клиенту",'С закупкой'!$A$8:$Z$8,0)))))</f>
        <v/>
      </c>
      <c r="K310" s="50">
        <f>IF(INDEX('С закупкой'!$A:$Z,ROW()-ROW($A$8)+ROW('С закупкой'!$A$8),MATCH("Поставка",'С закупкой'!$A$8:$Z$8,0))="","",INDEX('С закупкой'!$A:$Z,ROW()-ROW($A$8)+ROW('С закупкой'!$A$8),MATCH("Поставка",'С закупкой'!$A$8:$Z$8,0)))</f>
        <v/>
      </c>
      <c r="L310" s="50">
        <f>IF(INDEX('С закупкой'!$A:$Z,ROW()-ROW($A$8)+ROW('С закупкой'!$A$8),MATCH("Примечание",'С закупкой'!$A$8:$Z$8,0))="","",INDEX('С закупкой'!$A:$Z,ROW()-ROW($A$8)+ROW('С закупкой'!$A$8),MATCH("Примечание",'С закупкой'!$A$8:$Z$8,0)))</f>
        <v/>
      </c>
    </row>
    <row r="311" ht="36" customHeight="1">
      <c r="A311" s="47">
        <f>IF(ISNA(MATCH("№",'С закупкой'!$A$8:$Z$8,0)),"!",IF(ISNUMBER(INDEX('С закупкой'!$A:$Z,ROW()-ROW($A$8)+ROW('С закупкой'!$A$8),MATCH("№",'С закупкой'!$A$8:$Z$8,0))),INDEX('С закупкой'!$A:$Z,ROW()-ROW($A$8)+ROW('С закупкой'!$A$8),MATCH("№",'С закупкой'!$A$8:$Z$8,0)),""))</f>
        <v/>
      </c>
      <c r="B311" s="48">
        <f>IF(ISBLANK(INDEX('С закупкой'!$A:$Z,ROW()-ROW($A$8)+ROW('С закупкой'!$A$8),MATCH("Фото",'С закупкой'!$A$8:$Z$8,0))),"",INDEX('С закупкой'!$A:$Z,ROW()-ROW($A$8)+ROW('С закупкой'!$A$8),MATCH("Фото",'С закупкой'!$A$8:$Z$8,0)))</f>
        <v/>
      </c>
      <c r="C311" s="49">
        <f>IF(INDEX('С закупкой'!$A:$Z,ROW()-ROW($A$8)+ROW('С закупкой'!$A$8),MATCH("Наименование",'С закупкой'!$A$8:$Z$8,0))&lt;&gt;"",INDEX('С закупкой'!$A:$Z,ROW()-ROW($A$8)+ROW('С закупкой'!$A$8),MATCH("Наименование",'С закупкой'!$A$8:$Z$8,0)),IF(ISTEXT(INDEX('С закупкой'!$A:$Z,ROW()-ROW($A$8)+ROW('С закупкой'!$A$8),MATCH("№",'С закупкой'!$A$8:$Z$8,0))),INDEX('С закупкой'!$A:$Z,ROW()-ROW($A$8)+ROW('С закупкой'!$A$8),MATCH("№",'С закупкой'!$A$8:$Z$8,0)),""))</f>
        <v/>
      </c>
      <c r="D311" s="49">
        <f>IF(INDEX('С закупкой'!$A:$Z,ROW()-ROW($A$8)+ROW('С закупкой'!$A$8),MATCH("Бренд",'С закупкой'!$A$8:$Z$8,0))="","",INDEX('С закупкой'!$A:$Z,ROW()-ROW($A$8)+ROW('С закупкой'!$A$8),MATCH("Бренд",'С закупкой'!$A$8:$Z$8,0)))</f>
        <v/>
      </c>
      <c r="E311" s="50">
        <f>IF(INDEX('С закупкой'!$A:$Z,ROW()-ROW($A$8)+ROW('С закупкой'!$A$8),MATCH("Артикул",'С закупкой'!$A$8:$Z$8,0))="","",INDEX('С закупкой'!$A:$Z,ROW()-ROW($A$8)+ROW('С закупкой'!$A$8),MATCH("Артикул",'С закупкой'!$A$8:$Z$8,0)))</f>
        <v/>
      </c>
      <c r="F311" s="49">
        <f>IF(INDEX('С закупкой'!$A:$Z,ROW()-ROW($A$8)+ROW('С закупкой'!$A$8),MATCH("Комната",'С закупкой'!$A$8:$Z$8,0))="","",INDEX('С закупкой'!$A:$Z,ROW()-ROW($A$8)+ROW('С закупкой'!$A$8),MATCH("Комната",'С закупкой'!$A$8:$Z$8,0)))</f>
        <v/>
      </c>
      <c r="G311" s="51">
        <f>IF(INDEX('С закупкой'!$A:$Z,ROW()-ROW($A$8)+ROW('С закупкой'!$A$8),MATCH("Кол-во",'С закупкой'!$A$8:$Z$8,0))="","",INDEX('С закупкой'!$A:$Z,ROW()-ROW($A$8)+ROW('С закупкой'!$A$8),MATCH("Кол-во",'С закупкой'!$A$8:$Z$8,0)))</f>
        <v/>
      </c>
      <c r="H311" s="52">
        <f>IF(INDEX('С закупкой'!$A:$Z,ROW()-ROW($A$8)+ROW('С закупкой'!$A$8),MATCH("Ед.",'С закупкой'!$A$8:$Z$8,0))="","",INDEX('С закупкой'!$A:$Z,ROW()-ROW($A$8)+ROW('С закупкой'!$A$8),MATCH("Ед.",'С закупкой'!$A$8:$Z$8,0)))</f>
        <v/>
      </c>
      <c r="I311" s="53">
        <f>IF(INDEX('С закупкой'!$A:$Z,ROW()-ROW($A$8)+ROW('С закупкой'!$A$8),MATCH("Клиенту за ед.",'С закупкой'!$A$8:$Z$8,0))="","",INDEX('С закупкой'!$A:$Z,ROW()-ROW($A$8)+ROW('С закупкой'!$A$8),MATCH("Клиенту за ед.",'С закупкой'!$A$8:$Z$8,0)))</f>
        <v/>
      </c>
      <c r="J311" s="54">
        <f>IF(LEFT($C311,6)="Итого:",SUM(J$8:J310)-2*SUMIF($C$8:$C310,"Итого:*",J$8:J310),IF($C311="ИТОГО ПО ПРОЕКТУ",SUM(J$8:J310)-SUMIF($C$8:$C310,"Итого:*",J$8:J310),IF(INDEX('С закупкой'!$A:$Z,ROW()-ROW($A$8)+ROW('С закупкой'!$A$8),MATCH("Сумма клиенту",'С закупкой'!$A$8:$Z$8,0))="","",INDEX('С закупкой'!$A:$Z,ROW()-ROW($A$8)+ROW('С закупкой'!$A$8),MATCH("Сумма клиенту",'С закупкой'!$A$8:$Z$8,0)))))</f>
        <v/>
      </c>
      <c r="K311" s="50">
        <f>IF(INDEX('С закупкой'!$A:$Z,ROW()-ROW($A$8)+ROW('С закупкой'!$A$8),MATCH("Поставка",'С закупкой'!$A$8:$Z$8,0))="","",INDEX('С закупкой'!$A:$Z,ROW()-ROW($A$8)+ROW('С закупкой'!$A$8),MATCH("Поставка",'С закупкой'!$A$8:$Z$8,0)))</f>
        <v/>
      </c>
      <c r="L311" s="50">
        <f>IF(INDEX('С закупкой'!$A:$Z,ROW()-ROW($A$8)+ROW('С закупкой'!$A$8),MATCH("Примечание",'С закупкой'!$A$8:$Z$8,0))="","",INDEX('С закупкой'!$A:$Z,ROW()-ROW($A$8)+ROW('С закупкой'!$A$8),MATCH("Примечание",'С закупкой'!$A$8:$Z$8,0)))</f>
        <v/>
      </c>
    </row>
    <row r="312" ht="36" customHeight="1">
      <c r="A312" s="47">
        <f>IF(ISNA(MATCH("№",'С закупкой'!$A$8:$Z$8,0)),"!",IF(ISNUMBER(INDEX('С закупкой'!$A:$Z,ROW()-ROW($A$8)+ROW('С закупкой'!$A$8),MATCH("№",'С закупкой'!$A$8:$Z$8,0))),INDEX('С закупкой'!$A:$Z,ROW()-ROW($A$8)+ROW('С закупкой'!$A$8),MATCH("№",'С закупкой'!$A$8:$Z$8,0)),""))</f>
        <v/>
      </c>
      <c r="B312" s="48">
        <f>IF(ISBLANK(INDEX('С закупкой'!$A:$Z,ROW()-ROW($A$8)+ROW('С закупкой'!$A$8),MATCH("Фото",'С закупкой'!$A$8:$Z$8,0))),"",INDEX('С закупкой'!$A:$Z,ROW()-ROW($A$8)+ROW('С закупкой'!$A$8),MATCH("Фото",'С закупкой'!$A$8:$Z$8,0)))</f>
        <v/>
      </c>
      <c r="C312" s="49">
        <f>IF(INDEX('С закупкой'!$A:$Z,ROW()-ROW($A$8)+ROW('С закупкой'!$A$8),MATCH("Наименование",'С закупкой'!$A$8:$Z$8,0))&lt;&gt;"",INDEX('С закупкой'!$A:$Z,ROW()-ROW($A$8)+ROW('С закупкой'!$A$8),MATCH("Наименование",'С закупкой'!$A$8:$Z$8,0)),IF(ISTEXT(INDEX('С закупкой'!$A:$Z,ROW()-ROW($A$8)+ROW('С закупкой'!$A$8),MATCH("№",'С закупкой'!$A$8:$Z$8,0))),INDEX('С закупкой'!$A:$Z,ROW()-ROW($A$8)+ROW('С закупкой'!$A$8),MATCH("№",'С закупкой'!$A$8:$Z$8,0)),""))</f>
        <v/>
      </c>
      <c r="D312" s="49">
        <f>IF(INDEX('С закупкой'!$A:$Z,ROW()-ROW($A$8)+ROW('С закупкой'!$A$8),MATCH("Бренд",'С закупкой'!$A$8:$Z$8,0))="","",INDEX('С закупкой'!$A:$Z,ROW()-ROW($A$8)+ROW('С закупкой'!$A$8),MATCH("Бренд",'С закупкой'!$A$8:$Z$8,0)))</f>
        <v/>
      </c>
      <c r="E312" s="50">
        <f>IF(INDEX('С закупкой'!$A:$Z,ROW()-ROW($A$8)+ROW('С закупкой'!$A$8),MATCH("Артикул",'С закупкой'!$A$8:$Z$8,0))="","",INDEX('С закупкой'!$A:$Z,ROW()-ROW($A$8)+ROW('С закупкой'!$A$8),MATCH("Артикул",'С закупкой'!$A$8:$Z$8,0)))</f>
        <v/>
      </c>
      <c r="F312" s="49">
        <f>IF(INDEX('С закупкой'!$A:$Z,ROW()-ROW($A$8)+ROW('С закупкой'!$A$8),MATCH("Комната",'С закупкой'!$A$8:$Z$8,0))="","",INDEX('С закупкой'!$A:$Z,ROW()-ROW($A$8)+ROW('С закупкой'!$A$8),MATCH("Комната",'С закупкой'!$A$8:$Z$8,0)))</f>
        <v/>
      </c>
      <c r="G312" s="51">
        <f>IF(INDEX('С закупкой'!$A:$Z,ROW()-ROW($A$8)+ROW('С закупкой'!$A$8),MATCH("Кол-во",'С закупкой'!$A$8:$Z$8,0))="","",INDEX('С закупкой'!$A:$Z,ROW()-ROW($A$8)+ROW('С закупкой'!$A$8),MATCH("Кол-во",'С закупкой'!$A$8:$Z$8,0)))</f>
        <v/>
      </c>
      <c r="H312" s="52">
        <f>IF(INDEX('С закупкой'!$A:$Z,ROW()-ROW($A$8)+ROW('С закупкой'!$A$8),MATCH("Ед.",'С закупкой'!$A$8:$Z$8,0))="","",INDEX('С закупкой'!$A:$Z,ROW()-ROW($A$8)+ROW('С закупкой'!$A$8),MATCH("Ед.",'С закупкой'!$A$8:$Z$8,0)))</f>
        <v/>
      </c>
      <c r="I312" s="53">
        <f>IF(INDEX('С закупкой'!$A:$Z,ROW()-ROW($A$8)+ROW('С закупкой'!$A$8),MATCH("Клиенту за ед.",'С закупкой'!$A$8:$Z$8,0))="","",INDEX('С закупкой'!$A:$Z,ROW()-ROW($A$8)+ROW('С закупкой'!$A$8),MATCH("Клиенту за ед.",'С закупкой'!$A$8:$Z$8,0)))</f>
        <v/>
      </c>
      <c r="J312" s="54">
        <f>IF(LEFT($C312,6)="Итого:",SUM(J$8:J311)-2*SUMIF($C$8:$C311,"Итого:*",J$8:J311),IF($C312="ИТОГО ПО ПРОЕКТУ",SUM(J$8:J311)-SUMIF($C$8:$C311,"Итого:*",J$8:J311),IF(INDEX('С закупкой'!$A:$Z,ROW()-ROW($A$8)+ROW('С закупкой'!$A$8),MATCH("Сумма клиенту",'С закупкой'!$A$8:$Z$8,0))="","",INDEX('С закупкой'!$A:$Z,ROW()-ROW($A$8)+ROW('С закупкой'!$A$8),MATCH("Сумма клиенту",'С закупкой'!$A$8:$Z$8,0)))))</f>
        <v/>
      </c>
      <c r="K312" s="50">
        <f>IF(INDEX('С закупкой'!$A:$Z,ROW()-ROW($A$8)+ROW('С закупкой'!$A$8),MATCH("Поставка",'С закупкой'!$A$8:$Z$8,0))="","",INDEX('С закупкой'!$A:$Z,ROW()-ROW($A$8)+ROW('С закупкой'!$A$8),MATCH("Поставка",'С закупкой'!$A$8:$Z$8,0)))</f>
        <v/>
      </c>
      <c r="L312" s="50">
        <f>IF(INDEX('С закупкой'!$A:$Z,ROW()-ROW($A$8)+ROW('С закупкой'!$A$8),MATCH("Примечание",'С закупкой'!$A$8:$Z$8,0))="","",INDEX('С закупкой'!$A:$Z,ROW()-ROW($A$8)+ROW('С закупкой'!$A$8),MATCH("Примечание",'С закупкой'!$A$8:$Z$8,0)))</f>
        <v/>
      </c>
    </row>
    <row r="313" ht="36" customHeight="1">
      <c r="A313" s="47">
        <f>IF(ISNA(MATCH("№",'С закупкой'!$A$8:$Z$8,0)),"!",IF(ISNUMBER(INDEX('С закупкой'!$A:$Z,ROW()-ROW($A$8)+ROW('С закупкой'!$A$8),MATCH("№",'С закупкой'!$A$8:$Z$8,0))),INDEX('С закупкой'!$A:$Z,ROW()-ROW($A$8)+ROW('С закупкой'!$A$8),MATCH("№",'С закупкой'!$A$8:$Z$8,0)),""))</f>
        <v/>
      </c>
      <c r="B313" s="48">
        <f>IF(ISBLANK(INDEX('С закупкой'!$A:$Z,ROW()-ROW($A$8)+ROW('С закупкой'!$A$8),MATCH("Фото",'С закупкой'!$A$8:$Z$8,0))),"",INDEX('С закупкой'!$A:$Z,ROW()-ROW($A$8)+ROW('С закупкой'!$A$8),MATCH("Фото",'С закупкой'!$A$8:$Z$8,0)))</f>
        <v/>
      </c>
      <c r="C313" s="49">
        <f>IF(INDEX('С закупкой'!$A:$Z,ROW()-ROW($A$8)+ROW('С закупкой'!$A$8),MATCH("Наименование",'С закупкой'!$A$8:$Z$8,0))&lt;&gt;"",INDEX('С закупкой'!$A:$Z,ROW()-ROW($A$8)+ROW('С закупкой'!$A$8),MATCH("Наименование",'С закупкой'!$A$8:$Z$8,0)),IF(ISTEXT(INDEX('С закупкой'!$A:$Z,ROW()-ROW($A$8)+ROW('С закупкой'!$A$8),MATCH("№",'С закупкой'!$A$8:$Z$8,0))),INDEX('С закупкой'!$A:$Z,ROW()-ROW($A$8)+ROW('С закупкой'!$A$8),MATCH("№",'С закупкой'!$A$8:$Z$8,0)),""))</f>
        <v/>
      </c>
      <c r="D313" s="49">
        <f>IF(INDEX('С закупкой'!$A:$Z,ROW()-ROW($A$8)+ROW('С закупкой'!$A$8),MATCH("Бренд",'С закупкой'!$A$8:$Z$8,0))="","",INDEX('С закупкой'!$A:$Z,ROW()-ROW($A$8)+ROW('С закупкой'!$A$8),MATCH("Бренд",'С закупкой'!$A$8:$Z$8,0)))</f>
        <v/>
      </c>
      <c r="E313" s="50">
        <f>IF(INDEX('С закупкой'!$A:$Z,ROW()-ROW($A$8)+ROW('С закупкой'!$A$8),MATCH("Артикул",'С закупкой'!$A$8:$Z$8,0))="","",INDEX('С закупкой'!$A:$Z,ROW()-ROW($A$8)+ROW('С закупкой'!$A$8),MATCH("Артикул",'С закупкой'!$A$8:$Z$8,0)))</f>
        <v/>
      </c>
      <c r="F313" s="49">
        <f>IF(INDEX('С закупкой'!$A:$Z,ROW()-ROW($A$8)+ROW('С закупкой'!$A$8),MATCH("Комната",'С закупкой'!$A$8:$Z$8,0))="","",INDEX('С закупкой'!$A:$Z,ROW()-ROW($A$8)+ROW('С закупкой'!$A$8),MATCH("Комната",'С закупкой'!$A$8:$Z$8,0)))</f>
        <v/>
      </c>
      <c r="G313" s="51">
        <f>IF(INDEX('С закупкой'!$A:$Z,ROW()-ROW($A$8)+ROW('С закупкой'!$A$8),MATCH("Кол-во",'С закупкой'!$A$8:$Z$8,0))="","",INDEX('С закупкой'!$A:$Z,ROW()-ROW($A$8)+ROW('С закупкой'!$A$8),MATCH("Кол-во",'С закупкой'!$A$8:$Z$8,0)))</f>
        <v/>
      </c>
      <c r="H313" s="52">
        <f>IF(INDEX('С закупкой'!$A:$Z,ROW()-ROW($A$8)+ROW('С закупкой'!$A$8),MATCH("Ед.",'С закупкой'!$A$8:$Z$8,0))="","",INDEX('С закупкой'!$A:$Z,ROW()-ROW($A$8)+ROW('С закупкой'!$A$8),MATCH("Ед.",'С закупкой'!$A$8:$Z$8,0)))</f>
        <v/>
      </c>
      <c r="I313" s="53">
        <f>IF(INDEX('С закупкой'!$A:$Z,ROW()-ROW($A$8)+ROW('С закупкой'!$A$8),MATCH("Клиенту за ед.",'С закупкой'!$A$8:$Z$8,0))="","",INDEX('С закупкой'!$A:$Z,ROW()-ROW($A$8)+ROW('С закупкой'!$A$8),MATCH("Клиенту за ед.",'С закупкой'!$A$8:$Z$8,0)))</f>
        <v/>
      </c>
      <c r="J313" s="54">
        <f>IF(LEFT($C313,6)="Итого:",SUM(J$8:J312)-2*SUMIF($C$8:$C312,"Итого:*",J$8:J312),IF($C313="ИТОГО ПО ПРОЕКТУ",SUM(J$8:J312)-SUMIF($C$8:$C312,"Итого:*",J$8:J312),IF(INDEX('С закупкой'!$A:$Z,ROW()-ROW($A$8)+ROW('С закупкой'!$A$8),MATCH("Сумма клиенту",'С закупкой'!$A$8:$Z$8,0))="","",INDEX('С закупкой'!$A:$Z,ROW()-ROW($A$8)+ROW('С закупкой'!$A$8),MATCH("Сумма клиенту",'С закупкой'!$A$8:$Z$8,0)))))</f>
        <v/>
      </c>
      <c r="K313" s="50">
        <f>IF(INDEX('С закупкой'!$A:$Z,ROW()-ROW($A$8)+ROW('С закупкой'!$A$8),MATCH("Поставка",'С закупкой'!$A$8:$Z$8,0))="","",INDEX('С закупкой'!$A:$Z,ROW()-ROW($A$8)+ROW('С закупкой'!$A$8),MATCH("Поставка",'С закупкой'!$A$8:$Z$8,0)))</f>
        <v/>
      </c>
      <c r="L313" s="50">
        <f>IF(INDEX('С закупкой'!$A:$Z,ROW()-ROW($A$8)+ROW('С закупкой'!$A$8),MATCH("Примечание",'С закупкой'!$A$8:$Z$8,0))="","",INDEX('С закупкой'!$A:$Z,ROW()-ROW($A$8)+ROW('С закупкой'!$A$8),MATCH("Примечание",'С закупкой'!$A$8:$Z$8,0)))</f>
        <v/>
      </c>
    </row>
    <row r="314" ht="36" customHeight="1">
      <c r="A314" s="47">
        <f>IF(ISNA(MATCH("№",'С закупкой'!$A$8:$Z$8,0)),"!",IF(ISNUMBER(INDEX('С закупкой'!$A:$Z,ROW()-ROW($A$8)+ROW('С закупкой'!$A$8),MATCH("№",'С закупкой'!$A$8:$Z$8,0))),INDEX('С закупкой'!$A:$Z,ROW()-ROW($A$8)+ROW('С закупкой'!$A$8),MATCH("№",'С закупкой'!$A$8:$Z$8,0)),""))</f>
        <v/>
      </c>
      <c r="B314" s="48">
        <f>IF(ISBLANK(INDEX('С закупкой'!$A:$Z,ROW()-ROW($A$8)+ROW('С закупкой'!$A$8),MATCH("Фото",'С закупкой'!$A$8:$Z$8,0))),"",INDEX('С закупкой'!$A:$Z,ROW()-ROW($A$8)+ROW('С закупкой'!$A$8),MATCH("Фото",'С закупкой'!$A$8:$Z$8,0)))</f>
        <v/>
      </c>
      <c r="C314" s="49">
        <f>IF(INDEX('С закупкой'!$A:$Z,ROW()-ROW($A$8)+ROW('С закупкой'!$A$8),MATCH("Наименование",'С закупкой'!$A$8:$Z$8,0))&lt;&gt;"",INDEX('С закупкой'!$A:$Z,ROW()-ROW($A$8)+ROW('С закупкой'!$A$8),MATCH("Наименование",'С закупкой'!$A$8:$Z$8,0)),IF(ISTEXT(INDEX('С закупкой'!$A:$Z,ROW()-ROW($A$8)+ROW('С закупкой'!$A$8),MATCH("№",'С закупкой'!$A$8:$Z$8,0))),INDEX('С закупкой'!$A:$Z,ROW()-ROW($A$8)+ROW('С закупкой'!$A$8),MATCH("№",'С закупкой'!$A$8:$Z$8,0)),""))</f>
        <v/>
      </c>
      <c r="D314" s="49">
        <f>IF(INDEX('С закупкой'!$A:$Z,ROW()-ROW($A$8)+ROW('С закупкой'!$A$8),MATCH("Бренд",'С закупкой'!$A$8:$Z$8,0))="","",INDEX('С закупкой'!$A:$Z,ROW()-ROW($A$8)+ROW('С закупкой'!$A$8),MATCH("Бренд",'С закупкой'!$A$8:$Z$8,0)))</f>
        <v/>
      </c>
      <c r="E314" s="50">
        <f>IF(INDEX('С закупкой'!$A:$Z,ROW()-ROW($A$8)+ROW('С закупкой'!$A$8),MATCH("Артикул",'С закупкой'!$A$8:$Z$8,0))="","",INDEX('С закупкой'!$A:$Z,ROW()-ROW($A$8)+ROW('С закупкой'!$A$8),MATCH("Артикул",'С закупкой'!$A$8:$Z$8,0)))</f>
        <v/>
      </c>
      <c r="F314" s="49">
        <f>IF(INDEX('С закупкой'!$A:$Z,ROW()-ROW($A$8)+ROW('С закупкой'!$A$8),MATCH("Комната",'С закупкой'!$A$8:$Z$8,0))="","",INDEX('С закупкой'!$A:$Z,ROW()-ROW($A$8)+ROW('С закупкой'!$A$8),MATCH("Комната",'С закупкой'!$A$8:$Z$8,0)))</f>
        <v/>
      </c>
      <c r="G314" s="51">
        <f>IF(INDEX('С закупкой'!$A:$Z,ROW()-ROW($A$8)+ROW('С закупкой'!$A$8),MATCH("Кол-во",'С закупкой'!$A$8:$Z$8,0))="","",INDEX('С закупкой'!$A:$Z,ROW()-ROW($A$8)+ROW('С закупкой'!$A$8),MATCH("Кол-во",'С закупкой'!$A$8:$Z$8,0)))</f>
        <v/>
      </c>
      <c r="H314" s="52">
        <f>IF(INDEX('С закупкой'!$A:$Z,ROW()-ROW($A$8)+ROW('С закупкой'!$A$8),MATCH("Ед.",'С закупкой'!$A$8:$Z$8,0))="","",INDEX('С закупкой'!$A:$Z,ROW()-ROW($A$8)+ROW('С закупкой'!$A$8),MATCH("Ед.",'С закупкой'!$A$8:$Z$8,0)))</f>
        <v/>
      </c>
      <c r="I314" s="53">
        <f>IF(INDEX('С закупкой'!$A:$Z,ROW()-ROW($A$8)+ROW('С закупкой'!$A$8),MATCH("Клиенту за ед.",'С закупкой'!$A$8:$Z$8,0))="","",INDEX('С закупкой'!$A:$Z,ROW()-ROW($A$8)+ROW('С закупкой'!$A$8),MATCH("Клиенту за ед.",'С закупкой'!$A$8:$Z$8,0)))</f>
        <v/>
      </c>
      <c r="J314" s="54">
        <f>IF(LEFT($C314,6)="Итого:",SUM(J$8:J313)-2*SUMIF($C$8:$C313,"Итого:*",J$8:J313),IF($C314="ИТОГО ПО ПРОЕКТУ",SUM(J$8:J313)-SUMIF($C$8:$C313,"Итого:*",J$8:J313),IF(INDEX('С закупкой'!$A:$Z,ROW()-ROW($A$8)+ROW('С закупкой'!$A$8),MATCH("Сумма клиенту",'С закупкой'!$A$8:$Z$8,0))="","",INDEX('С закупкой'!$A:$Z,ROW()-ROW($A$8)+ROW('С закупкой'!$A$8),MATCH("Сумма клиенту",'С закупкой'!$A$8:$Z$8,0)))))</f>
        <v/>
      </c>
      <c r="K314" s="50">
        <f>IF(INDEX('С закупкой'!$A:$Z,ROW()-ROW($A$8)+ROW('С закупкой'!$A$8),MATCH("Поставка",'С закупкой'!$A$8:$Z$8,0))="","",INDEX('С закупкой'!$A:$Z,ROW()-ROW($A$8)+ROW('С закупкой'!$A$8),MATCH("Поставка",'С закупкой'!$A$8:$Z$8,0)))</f>
        <v/>
      </c>
      <c r="L314" s="50">
        <f>IF(INDEX('С закупкой'!$A:$Z,ROW()-ROW($A$8)+ROW('С закупкой'!$A$8),MATCH("Примечание",'С закупкой'!$A$8:$Z$8,0))="","",INDEX('С закупкой'!$A:$Z,ROW()-ROW($A$8)+ROW('С закупкой'!$A$8),MATCH("Примечание",'С закупкой'!$A$8:$Z$8,0)))</f>
        <v/>
      </c>
    </row>
    <row r="315" ht="36" customHeight="1">
      <c r="A315" s="47">
        <f>IF(ISNA(MATCH("№",'С закупкой'!$A$8:$Z$8,0)),"!",IF(ISNUMBER(INDEX('С закупкой'!$A:$Z,ROW()-ROW($A$8)+ROW('С закупкой'!$A$8),MATCH("№",'С закупкой'!$A$8:$Z$8,0))),INDEX('С закупкой'!$A:$Z,ROW()-ROW($A$8)+ROW('С закупкой'!$A$8),MATCH("№",'С закупкой'!$A$8:$Z$8,0)),""))</f>
        <v/>
      </c>
      <c r="B315" s="48">
        <f>IF(ISBLANK(INDEX('С закупкой'!$A:$Z,ROW()-ROW($A$8)+ROW('С закупкой'!$A$8),MATCH("Фото",'С закупкой'!$A$8:$Z$8,0))),"",INDEX('С закупкой'!$A:$Z,ROW()-ROW($A$8)+ROW('С закупкой'!$A$8),MATCH("Фото",'С закупкой'!$A$8:$Z$8,0)))</f>
        <v/>
      </c>
      <c r="C315" s="49">
        <f>IF(INDEX('С закупкой'!$A:$Z,ROW()-ROW($A$8)+ROW('С закупкой'!$A$8),MATCH("Наименование",'С закупкой'!$A$8:$Z$8,0))&lt;&gt;"",INDEX('С закупкой'!$A:$Z,ROW()-ROW($A$8)+ROW('С закупкой'!$A$8),MATCH("Наименование",'С закупкой'!$A$8:$Z$8,0)),IF(ISTEXT(INDEX('С закупкой'!$A:$Z,ROW()-ROW($A$8)+ROW('С закупкой'!$A$8),MATCH("№",'С закупкой'!$A$8:$Z$8,0))),INDEX('С закупкой'!$A:$Z,ROW()-ROW($A$8)+ROW('С закупкой'!$A$8),MATCH("№",'С закупкой'!$A$8:$Z$8,0)),""))</f>
        <v/>
      </c>
      <c r="D315" s="49">
        <f>IF(INDEX('С закупкой'!$A:$Z,ROW()-ROW($A$8)+ROW('С закупкой'!$A$8),MATCH("Бренд",'С закупкой'!$A$8:$Z$8,0))="","",INDEX('С закупкой'!$A:$Z,ROW()-ROW($A$8)+ROW('С закупкой'!$A$8),MATCH("Бренд",'С закупкой'!$A$8:$Z$8,0)))</f>
        <v/>
      </c>
      <c r="E315" s="50">
        <f>IF(INDEX('С закупкой'!$A:$Z,ROW()-ROW($A$8)+ROW('С закупкой'!$A$8),MATCH("Артикул",'С закупкой'!$A$8:$Z$8,0))="","",INDEX('С закупкой'!$A:$Z,ROW()-ROW($A$8)+ROW('С закупкой'!$A$8),MATCH("Артикул",'С закупкой'!$A$8:$Z$8,0)))</f>
        <v/>
      </c>
      <c r="F315" s="49">
        <f>IF(INDEX('С закупкой'!$A:$Z,ROW()-ROW($A$8)+ROW('С закупкой'!$A$8),MATCH("Комната",'С закупкой'!$A$8:$Z$8,0))="","",INDEX('С закупкой'!$A:$Z,ROW()-ROW($A$8)+ROW('С закупкой'!$A$8),MATCH("Комната",'С закупкой'!$A$8:$Z$8,0)))</f>
        <v/>
      </c>
      <c r="G315" s="51">
        <f>IF(INDEX('С закупкой'!$A:$Z,ROW()-ROW($A$8)+ROW('С закупкой'!$A$8),MATCH("Кол-во",'С закупкой'!$A$8:$Z$8,0))="","",INDEX('С закупкой'!$A:$Z,ROW()-ROW($A$8)+ROW('С закупкой'!$A$8),MATCH("Кол-во",'С закупкой'!$A$8:$Z$8,0)))</f>
        <v/>
      </c>
      <c r="H315" s="52">
        <f>IF(INDEX('С закупкой'!$A:$Z,ROW()-ROW($A$8)+ROW('С закупкой'!$A$8),MATCH("Ед.",'С закупкой'!$A$8:$Z$8,0))="","",INDEX('С закупкой'!$A:$Z,ROW()-ROW($A$8)+ROW('С закупкой'!$A$8),MATCH("Ед.",'С закупкой'!$A$8:$Z$8,0)))</f>
        <v/>
      </c>
      <c r="I315" s="53">
        <f>IF(INDEX('С закупкой'!$A:$Z,ROW()-ROW($A$8)+ROW('С закупкой'!$A$8),MATCH("Клиенту за ед.",'С закупкой'!$A$8:$Z$8,0))="","",INDEX('С закупкой'!$A:$Z,ROW()-ROW($A$8)+ROW('С закупкой'!$A$8),MATCH("Клиенту за ед.",'С закупкой'!$A$8:$Z$8,0)))</f>
        <v/>
      </c>
      <c r="J315" s="54">
        <f>IF(LEFT($C315,6)="Итого:",SUM(J$8:J314)-2*SUMIF($C$8:$C314,"Итого:*",J$8:J314),IF($C315="ИТОГО ПО ПРОЕКТУ",SUM(J$8:J314)-SUMIF($C$8:$C314,"Итого:*",J$8:J314),IF(INDEX('С закупкой'!$A:$Z,ROW()-ROW($A$8)+ROW('С закупкой'!$A$8),MATCH("Сумма клиенту",'С закупкой'!$A$8:$Z$8,0))="","",INDEX('С закупкой'!$A:$Z,ROW()-ROW($A$8)+ROW('С закупкой'!$A$8),MATCH("Сумма клиенту",'С закупкой'!$A$8:$Z$8,0)))))</f>
        <v/>
      </c>
      <c r="K315" s="50">
        <f>IF(INDEX('С закупкой'!$A:$Z,ROW()-ROW($A$8)+ROW('С закупкой'!$A$8),MATCH("Поставка",'С закупкой'!$A$8:$Z$8,0))="","",INDEX('С закупкой'!$A:$Z,ROW()-ROW($A$8)+ROW('С закупкой'!$A$8),MATCH("Поставка",'С закупкой'!$A$8:$Z$8,0)))</f>
        <v/>
      </c>
      <c r="L315" s="50">
        <f>IF(INDEX('С закупкой'!$A:$Z,ROW()-ROW($A$8)+ROW('С закупкой'!$A$8),MATCH("Примечание",'С закупкой'!$A$8:$Z$8,0))="","",INDEX('С закупкой'!$A:$Z,ROW()-ROW($A$8)+ROW('С закупкой'!$A$8),MATCH("Примечание",'С закупкой'!$A$8:$Z$8,0)))</f>
        <v/>
      </c>
    </row>
    <row r="316" ht="36" customHeight="1">
      <c r="A316" s="47">
        <f>IF(ISNA(MATCH("№",'С закупкой'!$A$8:$Z$8,0)),"!",IF(ISNUMBER(INDEX('С закупкой'!$A:$Z,ROW()-ROW($A$8)+ROW('С закупкой'!$A$8),MATCH("№",'С закупкой'!$A$8:$Z$8,0))),INDEX('С закупкой'!$A:$Z,ROW()-ROW($A$8)+ROW('С закупкой'!$A$8),MATCH("№",'С закупкой'!$A$8:$Z$8,0)),""))</f>
        <v/>
      </c>
      <c r="B316" s="48">
        <f>IF(ISBLANK(INDEX('С закупкой'!$A:$Z,ROW()-ROW($A$8)+ROW('С закупкой'!$A$8),MATCH("Фото",'С закупкой'!$A$8:$Z$8,0))),"",INDEX('С закупкой'!$A:$Z,ROW()-ROW($A$8)+ROW('С закупкой'!$A$8),MATCH("Фото",'С закупкой'!$A$8:$Z$8,0)))</f>
        <v/>
      </c>
      <c r="C316" s="49">
        <f>IF(INDEX('С закупкой'!$A:$Z,ROW()-ROW($A$8)+ROW('С закупкой'!$A$8),MATCH("Наименование",'С закупкой'!$A$8:$Z$8,0))&lt;&gt;"",INDEX('С закупкой'!$A:$Z,ROW()-ROW($A$8)+ROW('С закупкой'!$A$8),MATCH("Наименование",'С закупкой'!$A$8:$Z$8,0)),IF(ISTEXT(INDEX('С закупкой'!$A:$Z,ROW()-ROW($A$8)+ROW('С закупкой'!$A$8),MATCH("№",'С закупкой'!$A$8:$Z$8,0))),INDEX('С закупкой'!$A:$Z,ROW()-ROW($A$8)+ROW('С закупкой'!$A$8),MATCH("№",'С закупкой'!$A$8:$Z$8,0)),""))</f>
        <v/>
      </c>
      <c r="D316" s="49">
        <f>IF(INDEX('С закупкой'!$A:$Z,ROW()-ROW($A$8)+ROW('С закупкой'!$A$8),MATCH("Бренд",'С закупкой'!$A$8:$Z$8,0))="","",INDEX('С закупкой'!$A:$Z,ROW()-ROW($A$8)+ROW('С закупкой'!$A$8),MATCH("Бренд",'С закупкой'!$A$8:$Z$8,0)))</f>
        <v/>
      </c>
      <c r="E316" s="50">
        <f>IF(INDEX('С закупкой'!$A:$Z,ROW()-ROW($A$8)+ROW('С закупкой'!$A$8),MATCH("Артикул",'С закупкой'!$A$8:$Z$8,0))="","",INDEX('С закупкой'!$A:$Z,ROW()-ROW($A$8)+ROW('С закупкой'!$A$8),MATCH("Артикул",'С закупкой'!$A$8:$Z$8,0)))</f>
        <v/>
      </c>
      <c r="F316" s="49">
        <f>IF(INDEX('С закупкой'!$A:$Z,ROW()-ROW($A$8)+ROW('С закупкой'!$A$8),MATCH("Комната",'С закупкой'!$A$8:$Z$8,0))="","",INDEX('С закупкой'!$A:$Z,ROW()-ROW($A$8)+ROW('С закупкой'!$A$8),MATCH("Комната",'С закупкой'!$A$8:$Z$8,0)))</f>
        <v/>
      </c>
      <c r="G316" s="51">
        <f>IF(INDEX('С закупкой'!$A:$Z,ROW()-ROW($A$8)+ROW('С закупкой'!$A$8),MATCH("Кол-во",'С закупкой'!$A$8:$Z$8,0))="","",INDEX('С закупкой'!$A:$Z,ROW()-ROW($A$8)+ROW('С закупкой'!$A$8),MATCH("Кол-во",'С закупкой'!$A$8:$Z$8,0)))</f>
        <v/>
      </c>
      <c r="H316" s="52">
        <f>IF(INDEX('С закупкой'!$A:$Z,ROW()-ROW($A$8)+ROW('С закупкой'!$A$8),MATCH("Ед.",'С закупкой'!$A$8:$Z$8,0))="","",INDEX('С закупкой'!$A:$Z,ROW()-ROW($A$8)+ROW('С закупкой'!$A$8),MATCH("Ед.",'С закупкой'!$A$8:$Z$8,0)))</f>
        <v/>
      </c>
      <c r="I316" s="53">
        <f>IF(INDEX('С закупкой'!$A:$Z,ROW()-ROW($A$8)+ROW('С закупкой'!$A$8),MATCH("Клиенту за ед.",'С закупкой'!$A$8:$Z$8,0))="","",INDEX('С закупкой'!$A:$Z,ROW()-ROW($A$8)+ROW('С закупкой'!$A$8),MATCH("Клиенту за ед.",'С закупкой'!$A$8:$Z$8,0)))</f>
        <v/>
      </c>
      <c r="J316" s="54">
        <f>IF(LEFT($C316,6)="Итого:",SUM(J$8:J315)-2*SUMIF($C$8:$C315,"Итого:*",J$8:J315),IF($C316="ИТОГО ПО ПРОЕКТУ",SUM(J$8:J315)-SUMIF($C$8:$C315,"Итого:*",J$8:J315),IF(INDEX('С закупкой'!$A:$Z,ROW()-ROW($A$8)+ROW('С закупкой'!$A$8),MATCH("Сумма клиенту",'С закупкой'!$A$8:$Z$8,0))="","",INDEX('С закупкой'!$A:$Z,ROW()-ROW($A$8)+ROW('С закупкой'!$A$8),MATCH("Сумма клиенту",'С закупкой'!$A$8:$Z$8,0)))))</f>
        <v/>
      </c>
      <c r="K316" s="50">
        <f>IF(INDEX('С закупкой'!$A:$Z,ROW()-ROW($A$8)+ROW('С закупкой'!$A$8),MATCH("Поставка",'С закупкой'!$A$8:$Z$8,0))="","",INDEX('С закупкой'!$A:$Z,ROW()-ROW($A$8)+ROW('С закупкой'!$A$8),MATCH("Поставка",'С закупкой'!$A$8:$Z$8,0)))</f>
        <v/>
      </c>
      <c r="L316" s="50">
        <f>IF(INDEX('С закупкой'!$A:$Z,ROW()-ROW($A$8)+ROW('С закупкой'!$A$8),MATCH("Примечание",'С закупкой'!$A$8:$Z$8,0))="","",INDEX('С закупкой'!$A:$Z,ROW()-ROW($A$8)+ROW('С закупкой'!$A$8),MATCH("Примечание",'С закупкой'!$A$8:$Z$8,0)))</f>
        <v/>
      </c>
    </row>
    <row r="317" ht="36" customHeight="1">
      <c r="A317" s="47">
        <f>IF(ISNA(MATCH("№",'С закупкой'!$A$8:$Z$8,0)),"!",IF(ISNUMBER(INDEX('С закупкой'!$A:$Z,ROW()-ROW($A$8)+ROW('С закупкой'!$A$8),MATCH("№",'С закупкой'!$A$8:$Z$8,0))),INDEX('С закупкой'!$A:$Z,ROW()-ROW($A$8)+ROW('С закупкой'!$A$8),MATCH("№",'С закупкой'!$A$8:$Z$8,0)),""))</f>
        <v/>
      </c>
      <c r="B317" s="48">
        <f>IF(ISBLANK(INDEX('С закупкой'!$A:$Z,ROW()-ROW($A$8)+ROW('С закупкой'!$A$8),MATCH("Фото",'С закупкой'!$A$8:$Z$8,0))),"",INDEX('С закупкой'!$A:$Z,ROW()-ROW($A$8)+ROW('С закупкой'!$A$8),MATCH("Фото",'С закупкой'!$A$8:$Z$8,0)))</f>
        <v/>
      </c>
      <c r="C317" s="49">
        <f>IF(INDEX('С закупкой'!$A:$Z,ROW()-ROW($A$8)+ROW('С закупкой'!$A$8),MATCH("Наименование",'С закупкой'!$A$8:$Z$8,0))&lt;&gt;"",INDEX('С закупкой'!$A:$Z,ROW()-ROW($A$8)+ROW('С закупкой'!$A$8),MATCH("Наименование",'С закупкой'!$A$8:$Z$8,0)),IF(ISTEXT(INDEX('С закупкой'!$A:$Z,ROW()-ROW($A$8)+ROW('С закупкой'!$A$8),MATCH("№",'С закупкой'!$A$8:$Z$8,0))),INDEX('С закупкой'!$A:$Z,ROW()-ROW($A$8)+ROW('С закупкой'!$A$8),MATCH("№",'С закупкой'!$A$8:$Z$8,0)),""))</f>
        <v/>
      </c>
      <c r="D317" s="49">
        <f>IF(INDEX('С закупкой'!$A:$Z,ROW()-ROW($A$8)+ROW('С закупкой'!$A$8),MATCH("Бренд",'С закупкой'!$A$8:$Z$8,0))="","",INDEX('С закупкой'!$A:$Z,ROW()-ROW($A$8)+ROW('С закупкой'!$A$8),MATCH("Бренд",'С закупкой'!$A$8:$Z$8,0)))</f>
        <v/>
      </c>
      <c r="E317" s="50">
        <f>IF(INDEX('С закупкой'!$A:$Z,ROW()-ROW($A$8)+ROW('С закупкой'!$A$8),MATCH("Артикул",'С закупкой'!$A$8:$Z$8,0))="","",INDEX('С закупкой'!$A:$Z,ROW()-ROW($A$8)+ROW('С закупкой'!$A$8),MATCH("Артикул",'С закупкой'!$A$8:$Z$8,0)))</f>
        <v/>
      </c>
      <c r="F317" s="49">
        <f>IF(INDEX('С закупкой'!$A:$Z,ROW()-ROW($A$8)+ROW('С закупкой'!$A$8),MATCH("Комната",'С закупкой'!$A$8:$Z$8,0))="","",INDEX('С закупкой'!$A:$Z,ROW()-ROW($A$8)+ROW('С закупкой'!$A$8),MATCH("Комната",'С закупкой'!$A$8:$Z$8,0)))</f>
        <v/>
      </c>
      <c r="G317" s="51">
        <f>IF(INDEX('С закупкой'!$A:$Z,ROW()-ROW($A$8)+ROW('С закупкой'!$A$8),MATCH("Кол-во",'С закупкой'!$A$8:$Z$8,0))="","",INDEX('С закупкой'!$A:$Z,ROW()-ROW($A$8)+ROW('С закупкой'!$A$8),MATCH("Кол-во",'С закупкой'!$A$8:$Z$8,0)))</f>
        <v/>
      </c>
      <c r="H317" s="52">
        <f>IF(INDEX('С закупкой'!$A:$Z,ROW()-ROW($A$8)+ROW('С закупкой'!$A$8),MATCH("Ед.",'С закупкой'!$A$8:$Z$8,0))="","",INDEX('С закупкой'!$A:$Z,ROW()-ROW($A$8)+ROW('С закупкой'!$A$8),MATCH("Ед.",'С закупкой'!$A$8:$Z$8,0)))</f>
        <v/>
      </c>
      <c r="I317" s="53">
        <f>IF(INDEX('С закупкой'!$A:$Z,ROW()-ROW($A$8)+ROW('С закупкой'!$A$8),MATCH("Клиенту за ед.",'С закупкой'!$A$8:$Z$8,0))="","",INDEX('С закупкой'!$A:$Z,ROW()-ROW($A$8)+ROW('С закупкой'!$A$8),MATCH("Клиенту за ед.",'С закупкой'!$A$8:$Z$8,0)))</f>
        <v/>
      </c>
      <c r="J317" s="54">
        <f>IF(LEFT($C317,6)="Итого:",SUM(J$8:J316)-2*SUMIF($C$8:$C316,"Итого:*",J$8:J316),IF($C317="ИТОГО ПО ПРОЕКТУ",SUM(J$8:J316)-SUMIF($C$8:$C316,"Итого:*",J$8:J316),IF(INDEX('С закупкой'!$A:$Z,ROW()-ROW($A$8)+ROW('С закупкой'!$A$8),MATCH("Сумма клиенту",'С закупкой'!$A$8:$Z$8,0))="","",INDEX('С закупкой'!$A:$Z,ROW()-ROW($A$8)+ROW('С закупкой'!$A$8),MATCH("Сумма клиенту",'С закупкой'!$A$8:$Z$8,0)))))</f>
        <v/>
      </c>
      <c r="K317" s="50">
        <f>IF(INDEX('С закупкой'!$A:$Z,ROW()-ROW($A$8)+ROW('С закупкой'!$A$8),MATCH("Поставка",'С закупкой'!$A$8:$Z$8,0))="","",INDEX('С закупкой'!$A:$Z,ROW()-ROW($A$8)+ROW('С закупкой'!$A$8),MATCH("Поставка",'С закупкой'!$A$8:$Z$8,0)))</f>
        <v/>
      </c>
      <c r="L317" s="50">
        <f>IF(INDEX('С закупкой'!$A:$Z,ROW()-ROW($A$8)+ROW('С закупкой'!$A$8),MATCH("Примечание",'С закупкой'!$A$8:$Z$8,0))="","",INDEX('С закупкой'!$A:$Z,ROW()-ROW($A$8)+ROW('С закупкой'!$A$8),MATCH("Примечание",'С закупкой'!$A$8:$Z$8,0)))</f>
        <v/>
      </c>
    </row>
    <row r="318" ht="36" customHeight="1">
      <c r="A318" s="47">
        <f>IF(ISNA(MATCH("№",'С закупкой'!$A$8:$Z$8,0)),"!",IF(ISNUMBER(INDEX('С закупкой'!$A:$Z,ROW()-ROW($A$8)+ROW('С закупкой'!$A$8),MATCH("№",'С закупкой'!$A$8:$Z$8,0))),INDEX('С закупкой'!$A:$Z,ROW()-ROW($A$8)+ROW('С закупкой'!$A$8),MATCH("№",'С закупкой'!$A$8:$Z$8,0)),""))</f>
        <v/>
      </c>
      <c r="B318" s="48">
        <f>IF(ISBLANK(INDEX('С закупкой'!$A:$Z,ROW()-ROW($A$8)+ROW('С закупкой'!$A$8),MATCH("Фото",'С закупкой'!$A$8:$Z$8,0))),"",INDEX('С закупкой'!$A:$Z,ROW()-ROW($A$8)+ROW('С закупкой'!$A$8),MATCH("Фото",'С закупкой'!$A$8:$Z$8,0)))</f>
        <v/>
      </c>
      <c r="C318" s="49">
        <f>IF(INDEX('С закупкой'!$A:$Z,ROW()-ROW($A$8)+ROW('С закупкой'!$A$8),MATCH("Наименование",'С закупкой'!$A$8:$Z$8,0))&lt;&gt;"",INDEX('С закупкой'!$A:$Z,ROW()-ROW($A$8)+ROW('С закупкой'!$A$8),MATCH("Наименование",'С закупкой'!$A$8:$Z$8,0)),IF(ISTEXT(INDEX('С закупкой'!$A:$Z,ROW()-ROW($A$8)+ROW('С закупкой'!$A$8),MATCH("№",'С закупкой'!$A$8:$Z$8,0))),INDEX('С закупкой'!$A:$Z,ROW()-ROW($A$8)+ROW('С закупкой'!$A$8),MATCH("№",'С закупкой'!$A$8:$Z$8,0)),""))</f>
        <v/>
      </c>
      <c r="D318" s="49">
        <f>IF(INDEX('С закупкой'!$A:$Z,ROW()-ROW($A$8)+ROW('С закупкой'!$A$8),MATCH("Бренд",'С закупкой'!$A$8:$Z$8,0))="","",INDEX('С закупкой'!$A:$Z,ROW()-ROW($A$8)+ROW('С закупкой'!$A$8),MATCH("Бренд",'С закупкой'!$A$8:$Z$8,0)))</f>
        <v/>
      </c>
      <c r="E318" s="50">
        <f>IF(INDEX('С закупкой'!$A:$Z,ROW()-ROW($A$8)+ROW('С закупкой'!$A$8),MATCH("Артикул",'С закупкой'!$A$8:$Z$8,0))="","",INDEX('С закупкой'!$A:$Z,ROW()-ROW($A$8)+ROW('С закупкой'!$A$8),MATCH("Артикул",'С закупкой'!$A$8:$Z$8,0)))</f>
        <v/>
      </c>
      <c r="F318" s="49">
        <f>IF(INDEX('С закупкой'!$A:$Z,ROW()-ROW($A$8)+ROW('С закупкой'!$A$8),MATCH("Комната",'С закупкой'!$A$8:$Z$8,0))="","",INDEX('С закупкой'!$A:$Z,ROW()-ROW($A$8)+ROW('С закупкой'!$A$8),MATCH("Комната",'С закупкой'!$A$8:$Z$8,0)))</f>
        <v/>
      </c>
      <c r="G318" s="51">
        <f>IF(INDEX('С закупкой'!$A:$Z,ROW()-ROW($A$8)+ROW('С закупкой'!$A$8),MATCH("Кол-во",'С закупкой'!$A$8:$Z$8,0))="","",INDEX('С закупкой'!$A:$Z,ROW()-ROW($A$8)+ROW('С закупкой'!$A$8),MATCH("Кол-во",'С закупкой'!$A$8:$Z$8,0)))</f>
        <v/>
      </c>
      <c r="H318" s="52">
        <f>IF(INDEX('С закупкой'!$A:$Z,ROW()-ROW($A$8)+ROW('С закупкой'!$A$8),MATCH("Ед.",'С закупкой'!$A$8:$Z$8,0))="","",INDEX('С закупкой'!$A:$Z,ROW()-ROW($A$8)+ROW('С закупкой'!$A$8),MATCH("Ед.",'С закупкой'!$A$8:$Z$8,0)))</f>
        <v/>
      </c>
      <c r="I318" s="53">
        <f>IF(INDEX('С закупкой'!$A:$Z,ROW()-ROW($A$8)+ROW('С закупкой'!$A$8),MATCH("Клиенту за ед.",'С закупкой'!$A$8:$Z$8,0))="","",INDEX('С закупкой'!$A:$Z,ROW()-ROW($A$8)+ROW('С закупкой'!$A$8),MATCH("Клиенту за ед.",'С закупкой'!$A$8:$Z$8,0)))</f>
        <v/>
      </c>
      <c r="J318" s="54">
        <f>IF(LEFT($C318,6)="Итого:",SUM(J$8:J317)-2*SUMIF($C$8:$C317,"Итого:*",J$8:J317),IF($C318="ИТОГО ПО ПРОЕКТУ",SUM(J$8:J317)-SUMIF($C$8:$C317,"Итого:*",J$8:J317),IF(INDEX('С закупкой'!$A:$Z,ROW()-ROW($A$8)+ROW('С закупкой'!$A$8),MATCH("Сумма клиенту",'С закупкой'!$A$8:$Z$8,0))="","",INDEX('С закупкой'!$A:$Z,ROW()-ROW($A$8)+ROW('С закупкой'!$A$8),MATCH("Сумма клиенту",'С закупкой'!$A$8:$Z$8,0)))))</f>
        <v/>
      </c>
      <c r="K318" s="50">
        <f>IF(INDEX('С закупкой'!$A:$Z,ROW()-ROW($A$8)+ROW('С закупкой'!$A$8),MATCH("Поставка",'С закупкой'!$A$8:$Z$8,0))="","",INDEX('С закупкой'!$A:$Z,ROW()-ROW($A$8)+ROW('С закупкой'!$A$8),MATCH("Поставка",'С закупкой'!$A$8:$Z$8,0)))</f>
        <v/>
      </c>
      <c r="L318" s="50">
        <f>IF(INDEX('С закупкой'!$A:$Z,ROW()-ROW($A$8)+ROW('С закупкой'!$A$8),MATCH("Примечание",'С закупкой'!$A$8:$Z$8,0))="","",INDEX('С закупкой'!$A:$Z,ROW()-ROW($A$8)+ROW('С закупкой'!$A$8),MATCH("Примечание",'С закупкой'!$A$8:$Z$8,0)))</f>
        <v/>
      </c>
    </row>
    <row r="319" ht="36" customHeight="1">
      <c r="A319" s="47">
        <f>IF(ISNA(MATCH("№",'С закупкой'!$A$8:$Z$8,0)),"!",IF(ISNUMBER(INDEX('С закупкой'!$A:$Z,ROW()-ROW($A$8)+ROW('С закупкой'!$A$8),MATCH("№",'С закупкой'!$A$8:$Z$8,0))),INDEX('С закупкой'!$A:$Z,ROW()-ROW($A$8)+ROW('С закупкой'!$A$8),MATCH("№",'С закупкой'!$A$8:$Z$8,0)),""))</f>
        <v/>
      </c>
      <c r="B319" s="48">
        <f>IF(ISBLANK(INDEX('С закупкой'!$A:$Z,ROW()-ROW($A$8)+ROW('С закупкой'!$A$8),MATCH("Фото",'С закупкой'!$A$8:$Z$8,0))),"",INDEX('С закупкой'!$A:$Z,ROW()-ROW($A$8)+ROW('С закупкой'!$A$8),MATCH("Фото",'С закупкой'!$A$8:$Z$8,0)))</f>
        <v/>
      </c>
      <c r="C319" s="49">
        <f>IF(INDEX('С закупкой'!$A:$Z,ROW()-ROW($A$8)+ROW('С закупкой'!$A$8),MATCH("Наименование",'С закупкой'!$A$8:$Z$8,0))&lt;&gt;"",INDEX('С закупкой'!$A:$Z,ROW()-ROW($A$8)+ROW('С закупкой'!$A$8),MATCH("Наименование",'С закупкой'!$A$8:$Z$8,0)),IF(ISTEXT(INDEX('С закупкой'!$A:$Z,ROW()-ROW($A$8)+ROW('С закупкой'!$A$8),MATCH("№",'С закупкой'!$A$8:$Z$8,0))),INDEX('С закупкой'!$A:$Z,ROW()-ROW($A$8)+ROW('С закупкой'!$A$8),MATCH("№",'С закупкой'!$A$8:$Z$8,0)),""))</f>
        <v/>
      </c>
      <c r="D319" s="49">
        <f>IF(INDEX('С закупкой'!$A:$Z,ROW()-ROW($A$8)+ROW('С закупкой'!$A$8),MATCH("Бренд",'С закупкой'!$A$8:$Z$8,0))="","",INDEX('С закупкой'!$A:$Z,ROW()-ROW($A$8)+ROW('С закупкой'!$A$8),MATCH("Бренд",'С закупкой'!$A$8:$Z$8,0)))</f>
        <v/>
      </c>
      <c r="E319" s="50">
        <f>IF(INDEX('С закупкой'!$A:$Z,ROW()-ROW($A$8)+ROW('С закупкой'!$A$8),MATCH("Артикул",'С закупкой'!$A$8:$Z$8,0))="","",INDEX('С закупкой'!$A:$Z,ROW()-ROW($A$8)+ROW('С закупкой'!$A$8),MATCH("Артикул",'С закупкой'!$A$8:$Z$8,0)))</f>
        <v/>
      </c>
      <c r="F319" s="49">
        <f>IF(INDEX('С закупкой'!$A:$Z,ROW()-ROW($A$8)+ROW('С закупкой'!$A$8),MATCH("Комната",'С закупкой'!$A$8:$Z$8,0))="","",INDEX('С закупкой'!$A:$Z,ROW()-ROW($A$8)+ROW('С закупкой'!$A$8),MATCH("Комната",'С закупкой'!$A$8:$Z$8,0)))</f>
        <v/>
      </c>
      <c r="G319" s="51">
        <f>IF(INDEX('С закупкой'!$A:$Z,ROW()-ROW($A$8)+ROW('С закупкой'!$A$8),MATCH("Кол-во",'С закупкой'!$A$8:$Z$8,0))="","",INDEX('С закупкой'!$A:$Z,ROW()-ROW($A$8)+ROW('С закупкой'!$A$8),MATCH("Кол-во",'С закупкой'!$A$8:$Z$8,0)))</f>
        <v/>
      </c>
      <c r="H319" s="52">
        <f>IF(INDEX('С закупкой'!$A:$Z,ROW()-ROW($A$8)+ROW('С закупкой'!$A$8),MATCH("Ед.",'С закупкой'!$A$8:$Z$8,0))="","",INDEX('С закупкой'!$A:$Z,ROW()-ROW($A$8)+ROW('С закупкой'!$A$8),MATCH("Ед.",'С закупкой'!$A$8:$Z$8,0)))</f>
        <v/>
      </c>
      <c r="I319" s="53">
        <f>IF(INDEX('С закупкой'!$A:$Z,ROW()-ROW($A$8)+ROW('С закупкой'!$A$8),MATCH("Клиенту за ед.",'С закупкой'!$A$8:$Z$8,0))="","",INDEX('С закупкой'!$A:$Z,ROW()-ROW($A$8)+ROW('С закупкой'!$A$8),MATCH("Клиенту за ед.",'С закупкой'!$A$8:$Z$8,0)))</f>
        <v/>
      </c>
      <c r="J319" s="54">
        <f>IF(LEFT($C319,6)="Итого:",SUM(J$8:J318)-2*SUMIF($C$8:$C318,"Итого:*",J$8:J318),IF($C319="ИТОГО ПО ПРОЕКТУ",SUM(J$8:J318)-SUMIF($C$8:$C318,"Итого:*",J$8:J318),IF(INDEX('С закупкой'!$A:$Z,ROW()-ROW($A$8)+ROW('С закупкой'!$A$8),MATCH("Сумма клиенту",'С закупкой'!$A$8:$Z$8,0))="","",INDEX('С закупкой'!$A:$Z,ROW()-ROW($A$8)+ROW('С закупкой'!$A$8),MATCH("Сумма клиенту",'С закупкой'!$A$8:$Z$8,0)))))</f>
        <v/>
      </c>
      <c r="K319" s="50">
        <f>IF(INDEX('С закупкой'!$A:$Z,ROW()-ROW($A$8)+ROW('С закупкой'!$A$8),MATCH("Поставка",'С закупкой'!$A$8:$Z$8,0))="","",INDEX('С закупкой'!$A:$Z,ROW()-ROW($A$8)+ROW('С закупкой'!$A$8),MATCH("Поставка",'С закупкой'!$A$8:$Z$8,0)))</f>
        <v/>
      </c>
      <c r="L319" s="50">
        <f>IF(INDEX('С закупкой'!$A:$Z,ROW()-ROW($A$8)+ROW('С закупкой'!$A$8),MATCH("Примечание",'С закупкой'!$A$8:$Z$8,0))="","",INDEX('С закупкой'!$A:$Z,ROW()-ROW($A$8)+ROW('С закупкой'!$A$8),MATCH("Примечание",'С закупкой'!$A$8:$Z$8,0)))</f>
        <v/>
      </c>
    </row>
    <row r="320" ht="36" customHeight="1">
      <c r="A320" s="47">
        <f>IF(ISNA(MATCH("№",'С закупкой'!$A$8:$Z$8,0)),"!",IF(ISNUMBER(INDEX('С закупкой'!$A:$Z,ROW()-ROW($A$8)+ROW('С закупкой'!$A$8),MATCH("№",'С закупкой'!$A$8:$Z$8,0))),INDEX('С закупкой'!$A:$Z,ROW()-ROW($A$8)+ROW('С закупкой'!$A$8),MATCH("№",'С закупкой'!$A$8:$Z$8,0)),""))</f>
        <v/>
      </c>
      <c r="B320" s="48">
        <f>IF(ISBLANK(INDEX('С закупкой'!$A:$Z,ROW()-ROW($A$8)+ROW('С закупкой'!$A$8),MATCH("Фото",'С закупкой'!$A$8:$Z$8,0))),"",INDEX('С закупкой'!$A:$Z,ROW()-ROW($A$8)+ROW('С закупкой'!$A$8),MATCH("Фото",'С закупкой'!$A$8:$Z$8,0)))</f>
        <v/>
      </c>
      <c r="C320" s="49">
        <f>IF(INDEX('С закупкой'!$A:$Z,ROW()-ROW($A$8)+ROW('С закупкой'!$A$8),MATCH("Наименование",'С закупкой'!$A$8:$Z$8,0))&lt;&gt;"",INDEX('С закупкой'!$A:$Z,ROW()-ROW($A$8)+ROW('С закупкой'!$A$8),MATCH("Наименование",'С закупкой'!$A$8:$Z$8,0)),IF(ISTEXT(INDEX('С закупкой'!$A:$Z,ROW()-ROW($A$8)+ROW('С закупкой'!$A$8),MATCH("№",'С закупкой'!$A$8:$Z$8,0))),INDEX('С закупкой'!$A:$Z,ROW()-ROW($A$8)+ROW('С закупкой'!$A$8),MATCH("№",'С закупкой'!$A$8:$Z$8,0)),""))</f>
        <v/>
      </c>
      <c r="D320" s="49">
        <f>IF(INDEX('С закупкой'!$A:$Z,ROW()-ROW($A$8)+ROW('С закупкой'!$A$8),MATCH("Бренд",'С закупкой'!$A$8:$Z$8,0))="","",INDEX('С закупкой'!$A:$Z,ROW()-ROW($A$8)+ROW('С закупкой'!$A$8),MATCH("Бренд",'С закупкой'!$A$8:$Z$8,0)))</f>
        <v/>
      </c>
      <c r="E320" s="50">
        <f>IF(INDEX('С закупкой'!$A:$Z,ROW()-ROW($A$8)+ROW('С закупкой'!$A$8),MATCH("Артикул",'С закупкой'!$A$8:$Z$8,0))="","",INDEX('С закупкой'!$A:$Z,ROW()-ROW($A$8)+ROW('С закупкой'!$A$8),MATCH("Артикул",'С закупкой'!$A$8:$Z$8,0)))</f>
        <v/>
      </c>
      <c r="F320" s="49">
        <f>IF(INDEX('С закупкой'!$A:$Z,ROW()-ROW($A$8)+ROW('С закупкой'!$A$8),MATCH("Комната",'С закупкой'!$A$8:$Z$8,0))="","",INDEX('С закупкой'!$A:$Z,ROW()-ROW($A$8)+ROW('С закупкой'!$A$8),MATCH("Комната",'С закупкой'!$A$8:$Z$8,0)))</f>
        <v/>
      </c>
      <c r="G320" s="51">
        <f>IF(INDEX('С закупкой'!$A:$Z,ROW()-ROW($A$8)+ROW('С закупкой'!$A$8),MATCH("Кол-во",'С закупкой'!$A$8:$Z$8,0))="","",INDEX('С закупкой'!$A:$Z,ROW()-ROW($A$8)+ROW('С закупкой'!$A$8),MATCH("Кол-во",'С закупкой'!$A$8:$Z$8,0)))</f>
        <v/>
      </c>
      <c r="H320" s="52">
        <f>IF(INDEX('С закупкой'!$A:$Z,ROW()-ROW($A$8)+ROW('С закупкой'!$A$8),MATCH("Ед.",'С закупкой'!$A$8:$Z$8,0))="","",INDEX('С закупкой'!$A:$Z,ROW()-ROW($A$8)+ROW('С закупкой'!$A$8),MATCH("Ед.",'С закупкой'!$A$8:$Z$8,0)))</f>
        <v/>
      </c>
      <c r="I320" s="53">
        <f>IF(INDEX('С закупкой'!$A:$Z,ROW()-ROW($A$8)+ROW('С закупкой'!$A$8),MATCH("Клиенту за ед.",'С закупкой'!$A$8:$Z$8,0))="","",INDEX('С закупкой'!$A:$Z,ROW()-ROW($A$8)+ROW('С закупкой'!$A$8),MATCH("Клиенту за ед.",'С закупкой'!$A$8:$Z$8,0)))</f>
        <v/>
      </c>
      <c r="J320" s="54">
        <f>IF(LEFT($C320,6)="Итого:",SUM(J$8:J319)-2*SUMIF($C$8:$C319,"Итого:*",J$8:J319),IF($C320="ИТОГО ПО ПРОЕКТУ",SUM(J$8:J319)-SUMIF($C$8:$C319,"Итого:*",J$8:J319),IF(INDEX('С закупкой'!$A:$Z,ROW()-ROW($A$8)+ROW('С закупкой'!$A$8),MATCH("Сумма клиенту",'С закупкой'!$A$8:$Z$8,0))="","",INDEX('С закупкой'!$A:$Z,ROW()-ROW($A$8)+ROW('С закупкой'!$A$8),MATCH("Сумма клиенту",'С закупкой'!$A$8:$Z$8,0)))))</f>
        <v/>
      </c>
      <c r="K320" s="50">
        <f>IF(INDEX('С закупкой'!$A:$Z,ROW()-ROW($A$8)+ROW('С закупкой'!$A$8),MATCH("Поставка",'С закупкой'!$A$8:$Z$8,0))="","",INDEX('С закупкой'!$A:$Z,ROW()-ROW($A$8)+ROW('С закупкой'!$A$8),MATCH("Поставка",'С закупкой'!$A$8:$Z$8,0)))</f>
        <v/>
      </c>
      <c r="L320" s="50">
        <f>IF(INDEX('С закупкой'!$A:$Z,ROW()-ROW($A$8)+ROW('С закупкой'!$A$8),MATCH("Примечание",'С закупкой'!$A$8:$Z$8,0))="","",INDEX('С закупкой'!$A:$Z,ROW()-ROW($A$8)+ROW('С закупкой'!$A$8),MATCH("Примечание",'С закупкой'!$A$8:$Z$8,0)))</f>
        <v/>
      </c>
    </row>
    <row r="321" ht="36" customHeight="1">
      <c r="A321" s="47">
        <f>IF(ISNA(MATCH("№",'С закупкой'!$A$8:$Z$8,0)),"!",IF(ISNUMBER(INDEX('С закупкой'!$A:$Z,ROW()-ROW($A$8)+ROW('С закупкой'!$A$8),MATCH("№",'С закупкой'!$A$8:$Z$8,0))),INDEX('С закупкой'!$A:$Z,ROW()-ROW($A$8)+ROW('С закупкой'!$A$8),MATCH("№",'С закупкой'!$A$8:$Z$8,0)),""))</f>
        <v/>
      </c>
      <c r="B321" s="48">
        <f>IF(ISBLANK(INDEX('С закупкой'!$A:$Z,ROW()-ROW($A$8)+ROW('С закупкой'!$A$8),MATCH("Фото",'С закупкой'!$A$8:$Z$8,0))),"",INDEX('С закупкой'!$A:$Z,ROW()-ROW($A$8)+ROW('С закупкой'!$A$8),MATCH("Фото",'С закупкой'!$A$8:$Z$8,0)))</f>
        <v/>
      </c>
      <c r="C321" s="49">
        <f>IF(INDEX('С закупкой'!$A:$Z,ROW()-ROW($A$8)+ROW('С закупкой'!$A$8),MATCH("Наименование",'С закупкой'!$A$8:$Z$8,0))&lt;&gt;"",INDEX('С закупкой'!$A:$Z,ROW()-ROW($A$8)+ROW('С закупкой'!$A$8),MATCH("Наименование",'С закупкой'!$A$8:$Z$8,0)),IF(ISTEXT(INDEX('С закупкой'!$A:$Z,ROW()-ROW($A$8)+ROW('С закупкой'!$A$8),MATCH("№",'С закупкой'!$A$8:$Z$8,0))),INDEX('С закупкой'!$A:$Z,ROW()-ROW($A$8)+ROW('С закупкой'!$A$8),MATCH("№",'С закупкой'!$A$8:$Z$8,0)),""))</f>
        <v/>
      </c>
      <c r="D321" s="49">
        <f>IF(INDEX('С закупкой'!$A:$Z,ROW()-ROW($A$8)+ROW('С закупкой'!$A$8),MATCH("Бренд",'С закупкой'!$A$8:$Z$8,0))="","",INDEX('С закупкой'!$A:$Z,ROW()-ROW($A$8)+ROW('С закупкой'!$A$8),MATCH("Бренд",'С закупкой'!$A$8:$Z$8,0)))</f>
        <v/>
      </c>
      <c r="E321" s="50">
        <f>IF(INDEX('С закупкой'!$A:$Z,ROW()-ROW($A$8)+ROW('С закупкой'!$A$8),MATCH("Артикул",'С закупкой'!$A$8:$Z$8,0))="","",INDEX('С закупкой'!$A:$Z,ROW()-ROW($A$8)+ROW('С закупкой'!$A$8),MATCH("Артикул",'С закупкой'!$A$8:$Z$8,0)))</f>
        <v/>
      </c>
      <c r="F321" s="49">
        <f>IF(INDEX('С закупкой'!$A:$Z,ROW()-ROW($A$8)+ROW('С закупкой'!$A$8),MATCH("Комната",'С закупкой'!$A$8:$Z$8,0))="","",INDEX('С закупкой'!$A:$Z,ROW()-ROW($A$8)+ROW('С закупкой'!$A$8),MATCH("Комната",'С закупкой'!$A$8:$Z$8,0)))</f>
        <v/>
      </c>
      <c r="G321" s="51">
        <f>IF(INDEX('С закупкой'!$A:$Z,ROW()-ROW($A$8)+ROW('С закупкой'!$A$8),MATCH("Кол-во",'С закупкой'!$A$8:$Z$8,0))="","",INDEX('С закупкой'!$A:$Z,ROW()-ROW($A$8)+ROW('С закупкой'!$A$8),MATCH("Кол-во",'С закупкой'!$A$8:$Z$8,0)))</f>
        <v/>
      </c>
      <c r="H321" s="52">
        <f>IF(INDEX('С закупкой'!$A:$Z,ROW()-ROW($A$8)+ROW('С закупкой'!$A$8),MATCH("Ед.",'С закупкой'!$A$8:$Z$8,0))="","",INDEX('С закупкой'!$A:$Z,ROW()-ROW($A$8)+ROW('С закупкой'!$A$8),MATCH("Ед.",'С закупкой'!$A$8:$Z$8,0)))</f>
        <v/>
      </c>
      <c r="I321" s="53">
        <f>IF(INDEX('С закупкой'!$A:$Z,ROW()-ROW($A$8)+ROW('С закупкой'!$A$8),MATCH("Клиенту за ед.",'С закупкой'!$A$8:$Z$8,0))="","",INDEX('С закупкой'!$A:$Z,ROW()-ROW($A$8)+ROW('С закупкой'!$A$8),MATCH("Клиенту за ед.",'С закупкой'!$A$8:$Z$8,0)))</f>
        <v/>
      </c>
      <c r="J321" s="54">
        <f>IF(LEFT($C321,6)="Итого:",SUM(J$8:J320)-2*SUMIF($C$8:$C320,"Итого:*",J$8:J320),IF($C321="ИТОГО ПО ПРОЕКТУ",SUM(J$8:J320)-SUMIF($C$8:$C320,"Итого:*",J$8:J320),IF(INDEX('С закупкой'!$A:$Z,ROW()-ROW($A$8)+ROW('С закупкой'!$A$8),MATCH("Сумма клиенту",'С закупкой'!$A$8:$Z$8,0))="","",INDEX('С закупкой'!$A:$Z,ROW()-ROW($A$8)+ROW('С закупкой'!$A$8),MATCH("Сумма клиенту",'С закупкой'!$A$8:$Z$8,0)))))</f>
        <v/>
      </c>
      <c r="K321" s="50">
        <f>IF(INDEX('С закупкой'!$A:$Z,ROW()-ROW($A$8)+ROW('С закупкой'!$A$8),MATCH("Поставка",'С закупкой'!$A$8:$Z$8,0))="","",INDEX('С закупкой'!$A:$Z,ROW()-ROW($A$8)+ROW('С закупкой'!$A$8),MATCH("Поставка",'С закупкой'!$A$8:$Z$8,0)))</f>
        <v/>
      </c>
      <c r="L321" s="50">
        <f>IF(INDEX('С закупкой'!$A:$Z,ROW()-ROW($A$8)+ROW('С закупкой'!$A$8),MATCH("Примечание",'С закупкой'!$A$8:$Z$8,0))="","",INDEX('С закупкой'!$A:$Z,ROW()-ROW($A$8)+ROW('С закупкой'!$A$8),MATCH("Примечание",'С закупкой'!$A$8:$Z$8,0)))</f>
        <v/>
      </c>
    </row>
    <row r="322" ht="36" customHeight="1">
      <c r="A322" s="47">
        <f>IF(ISNA(MATCH("№",'С закупкой'!$A$8:$Z$8,0)),"!",IF(ISNUMBER(INDEX('С закупкой'!$A:$Z,ROW()-ROW($A$8)+ROW('С закупкой'!$A$8),MATCH("№",'С закупкой'!$A$8:$Z$8,0))),INDEX('С закупкой'!$A:$Z,ROW()-ROW($A$8)+ROW('С закупкой'!$A$8),MATCH("№",'С закупкой'!$A$8:$Z$8,0)),""))</f>
        <v/>
      </c>
      <c r="B322" s="48">
        <f>IF(ISBLANK(INDEX('С закупкой'!$A:$Z,ROW()-ROW($A$8)+ROW('С закупкой'!$A$8),MATCH("Фото",'С закупкой'!$A$8:$Z$8,0))),"",INDEX('С закупкой'!$A:$Z,ROW()-ROW($A$8)+ROW('С закупкой'!$A$8),MATCH("Фото",'С закупкой'!$A$8:$Z$8,0)))</f>
        <v/>
      </c>
      <c r="C322" s="49">
        <f>IF(INDEX('С закупкой'!$A:$Z,ROW()-ROW($A$8)+ROW('С закупкой'!$A$8),MATCH("Наименование",'С закупкой'!$A$8:$Z$8,0))&lt;&gt;"",INDEX('С закупкой'!$A:$Z,ROW()-ROW($A$8)+ROW('С закупкой'!$A$8),MATCH("Наименование",'С закупкой'!$A$8:$Z$8,0)),IF(ISTEXT(INDEX('С закупкой'!$A:$Z,ROW()-ROW($A$8)+ROW('С закупкой'!$A$8),MATCH("№",'С закупкой'!$A$8:$Z$8,0))),INDEX('С закупкой'!$A:$Z,ROW()-ROW($A$8)+ROW('С закупкой'!$A$8),MATCH("№",'С закупкой'!$A$8:$Z$8,0)),""))</f>
        <v/>
      </c>
      <c r="D322" s="49">
        <f>IF(INDEX('С закупкой'!$A:$Z,ROW()-ROW($A$8)+ROW('С закупкой'!$A$8),MATCH("Бренд",'С закупкой'!$A$8:$Z$8,0))="","",INDEX('С закупкой'!$A:$Z,ROW()-ROW($A$8)+ROW('С закупкой'!$A$8),MATCH("Бренд",'С закупкой'!$A$8:$Z$8,0)))</f>
        <v/>
      </c>
      <c r="E322" s="50">
        <f>IF(INDEX('С закупкой'!$A:$Z,ROW()-ROW($A$8)+ROW('С закупкой'!$A$8),MATCH("Артикул",'С закупкой'!$A$8:$Z$8,0))="","",INDEX('С закупкой'!$A:$Z,ROW()-ROW($A$8)+ROW('С закупкой'!$A$8),MATCH("Артикул",'С закупкой'!$A$8:$Z$8,0)))</f>
        <v/>
      </c>
      <c r="F322" s="49">
        <f>IF(INDEX('С закупкой'!$A:$Z,ROW()-ROW($A$8)+ROW('С закупкой'!$A$8),MATCH("Комната",'С закупкой'!$A$8:$Z$8,0))="","",INDEX('С закупкой'!$A:$Z,ROW()-ROW($A$8)+ROW('С закупкой'!$A$8),MATCH("Комната",'С закупкой'!$A$8:$Z$8,0)))</f>
        <v/>
      </c>
      <c r="G322" s="51">
        <f>IF(INDEX('С закупкой'!$A:$Z,ROW()-ROW($A$8)+ROW('С закупкой'!$A$8),MATCH("Кол-во",'С закупкой'!$A$8:$Z$8,0))="","",INDEX('С закупкой'!$A:$Z,ROW()-ROW($A$8)+ROW('С закупкой'!$A$8),MATCH("Кол-во",'С закупкой'!$A$8:$Z$8,0)))</f>
        <v/>
      </c>
      <c r="H322" s="52">
        <f>IF(INDEX('С закупкой'!$A:$Z,ROW()-ROW($A$8)+ROW('С закупкой'!$A$8),MATCH("Ед.",'С закупкой'!$A$8:$Z$8,0))="","",INDEX('С закупкой'!$A:$Z,ROW()-ROW($A$8)+ROW('С закупкой'!$A$8),MATCH("Ед.",'С закупкой'!$A$8:$Z$8,0)))</f>
        <v/>
      </c>
      <c r="I322" s="53">
        <f>IF(INDEX('С закупкой'!$A:$Z,ROW()-ROW($A$8)+ROW('С закупкой'!$A$8),MATCH("Клиенту за ед.",'С закупкой'!$A$8:$Z$8,0))="","",INDEX('С закупкой'!$A:$Z,ROW()-ROW($A$8)+ROW('С закупкой'!$A$8),MATCH("Клиенту за ед.",'С закупкой'!$A$8:$Z$8,0)))</f>
        <v/>
      </c>
      <c r="J322" s="54">
        <f>IF(LEFT($C322,6)="Итого:",SUM(J$8:J321)-2*SUMIF($C$8:$C321,"Итого:*",J$8:J321),IF($C322="ИТОГО ПО ПРОЕКТУ",SUM(J$8:J321)-SUMIF($C$8:$C321,"Итого:*",J$8:J321),IF(INDEX('С закупкой'!$A:$Z,ROW()-ROW($A$8)+ROW('С закупкой'!$A$8),MATCH("Сумма клиенту",'С закупкой'!$A$8:$Z$8,0))="","",INDEX('С закупкой'!$A:$Z,ROW()-ROW($A$8)+ROW('С закупкой'!$A$8),MATCH("Сумма клиенту",'С закупкой'!$A$8:$Z$8,0)))))</f>
        <v/>
      </c>
      <c r="K322" s="50">
        <f>IF(INDEX('С закупкой'!$A:$Z,ROW()-ROW($A$8)+ROW('С закупкой'!$A$8),MATCH("Поставка",'С закупкой'!$A$8:$Z$8,0))="","",INDEX('С закупкой'!$A:$Z,ROW()-ROW($A$8)+ROW('С закупкой'!$A$8),MATCH("Поставка",'С закупкой'!$A$8:$Z$8,0)))</f>
        <v/>
      </c>
      <c r="L322" s="50">
        <f>IF(INDEX('С закупкой'!$A:$Z,ROW()-ROW($A$8)+ROW('С закупкой'!$A$8),MATCH("Примечание",'С закупкой'!$A$8:$Z$8,0))="","",INDEX('С закупкой'!$A:$Z,ROW()-ROW($A$8)+ROW('С закупкой'!$A$8),MATCH("Примечание",'С закупкой'!$A$8:$Z$8,0)))</f>
        <v/>
      </c>
    </row>
    <row r="323" ht="36" customHeight="1">
      <c r="A323" s="47">
        <f>IF(ISNA(MATCH("№",'С закупкой'!$A$8:$Z$8,0)),"!",IF(ISNUMBER(INDEX('С закупкой'!$A:$Z,ROW()-ROW($A$8)+ROW('С закупкой'!$A$8),MATCH("№",'С закупкой'!$A$8:$Z$8,0))),INDEX('С закупкой'!$A:$Z,ROW()-ROW($A$8)+ROW('С закупкой'!$A$8),MATCH("№",'С закупкой'!$A$8:$Z$8,0)),""))</f>
        <v/>
      </c>
      <c r="B323" s="48">
        <f>IF(ISBLANK(INDEX('С закупкой'!$A:$Z,ROW()-ROW($A$8)+ROW('С закупкой'!$A$8),MATCH("Фото",'С закупкой'!$A$8:$Z$8,0))),"",INDEX('С закупкой'!$A:$Z,ROW()-ROW($A$8)+ROW('С закупкой'!$A$8),MATCH("Фото",'С закупкой'!$A$8:$Z$8,0)))</f>
        <v/>
      </c>
      <c r="C323" s="49">
        <f>IF(INDEX('С закупкой'!$A:$Z,ROW()-ROW($A$8)+ROW('С закупкой'!$A$8),MATCH("Наименование",'С закупкой'!$A$8:$Z$8,0))&lt;&gt;"",INDEX('С закупкой'!$A:$Z,ROW()-ROW($A$8)+ROW('С закупкой'!$A$8),MATCH("Наименование",'С закупкой'!$A$8:$Z$8,0)),IF(ISTEXT(INDEX('С закупкой'!$A:$Z,ROW()-ROW($A$8)+ROW('С закупкой'!$A$8),MATCH("№",'С закупкой'!$A$8:$Z$8,0))),INDEX('С закупкой'!$A:$Z,ROW()-ROW($A$8)+ROW('С закупкой'!$A$8),MATCH("№",'С закупкой'!$A$8:$Z$8,0)),""))</f>
        <v/>
      </c>
      <c r="D323" s="49">
        <f>IF(INDEX('С закупкой'!$A:$Z,ROW()-ROW($A$8)+ROW('С закупкой'!$A$8),MATCH("Бренд",'С закупкой'!$A$8:$Z$8,0))="","",INDEX('С закупкой'!$A:$Z,ROW()-ROW($A$8)+ROW('С закупкой'!$A$8),MATCH("Бренд",'С закупкой'!$A$8:$Z$8,0)))</f>
        <v/>
      </c>
      <c r="E323" s="50">
        <f>IF(INDEX('С закупкой'!$A:$Z,ROW()-ROW($A$8)+ROW('С закупкой'!$A$8),MATCH("Артикул",'С закупкой'!$A$8:$Z$8,0))="","",INDEX('С закупкой'!$A:$Z,ROW()-ROW($A$8)+ROW('С закупкой'!$A$8),MATCH("Артикул",'С закупкой'!$A$8:$Z$8,0)))</f>
        <v/>
      </c>
      <c r="F323" s="49">
        <f>IF(INDEX('С закупкой'!$A:$Z,ROW()-ROW($A$8)+ROW('С закупкой'!$A$8),MATCH("Комната",'С закупкой'!$A$8:$Z$8,0))="","",INDEX('С закупкой'!$A:$Z,ROW()-ROW($A$8)+ROW('С закупкой'!$A$8),MATCH("Комната",'С закупкой'!$A$8:$Z$8,0)))</f>
        <v/>
      </c>
      <c r="G323" s="51">
        <f>IF(INDEX('С закупкой'!$A:$Z,ROW()-ROW($A$8)+ROW('С закупкой'!$A$8),MATCH("Кол-во",'С закупкой'!$A$8:$Z$8,0))="","",INDEX('С закупкой'!$A:$Z,ROW()-ROW($A$8)+ROW('С закупкой'!$A$8),MATCH("Кол-во",'С закупкой'!$A$8:$Z$8,0)))</f>
        <v/>
      </c>
      <c r="H323" s="52">
        <f>IF(INDEX('С закупкой'!$A:$Z,ROW()-ROW($A$8)+ROW('С закупкой'!$A$8),MATCH("Ед.",'С закупкой'!$A$8:$Z$8,0))="","",INDEX('С закупкой'!$A:$Z,ROW()-ROW($A$8)+ROW('С закупкой'!$A$8),MATCH("Ед.",'С закупкой'!$A$8:$Z$8,0)))</f>
        <v/>
      </c>
      <c r="I323" s="53">
        <f>IF(INDEX('С закупкой'!$A:$Z,ROW()-ROW($A$8)+ROW('С закупкой'!$A$8),MATCH("Клиенту за ед.",'С закупкой'!$A$8:$Z$8,0))="","",INDEX('С закупкой'!$A:$Z,ROW()-ROW($A$8)+ROW('С закупкой'!$A$8),MATCH("Клиенту за ед.",'С закупкой'!$A$8:$Z$8,0)))</f>
        <v/>
      </c>
      <c r="J323" s="54">
        <f>IF(LEFT($C323,6)="Итого:",SUM(J$8:J322)-2*SUMIF($C$8:$C322,"Итого:*",J$8:J322),IF($C323="ИТОГО ПО ПРОЕКТУ",SUM(J$8:J322)-SUMIF($C$8:$C322,"Итого:*",J$8:J322),IF(INDEX('С закупкой'!$A:$Z,ROW()-ROW($A$8)+ROW('С закупкой'!$A$8),MATCH("Сумма клиенту",'С закупкой'!$A$8:$Z$8,0))="","",INDEX('С закупкой'!$A:$Z,ROW()-ROW($A$8)+ROW('С закупкой'!$A$8),MATCH("Сумма клиенту",'С закупкой'!$A$8:$Z$8,0)))))</f>
        <v/>
      </c>
      <c r="K323" s="50">
        <f>IF(INDEX('С закупкой'!$A:$Z,ROW()-ROW($A$8)+ROW('С закупкой'!$A$8),MATCH("Поставка",'С закупкой'!$A$8:$Z$8,0))="","",INDEX('С закупкой'!$A:$Z,ROW()-ROW($A$8)+ROW('С закупкой'!$A$8),MATCH("Поставка",'С закупкой'!$A$8:$Z$8,0)))</f>
        <v/>
      </c>
      <c r="L323" s="50">
        <f>IF(INDEX('С закупкой'!$A:$Z,ROW()-ROW($A$8)+ROW('С закупкой'!$A$8),MATCH("Примечание",'С закупкой'!$A$8:$Z$8,0))="","",INDEX('С закупкой'!$A:$Z,ROW()-ROW($A$8)+ROW('С закупкой'!$A$8),MATCH("Примечание",'С закупкой'!$A$8:$Z$8,0)))</f>
        <v/>
      </c>
    </row>
    <row r="324" ht="36" customHeight="1">
      <c r="A324" s="47">
        <f>IF(ISNA(MATCH("№",'С закупкой'!$A$8:$Z$8,0)),"!",IF(ISNUMBER(INDEX('С закупкой'!$A:$Z,ROW()-ROW($A$8)+ROW('С закупкой'!$A$8),MATCH("№",'С закупкой'!$A$8:$Z$8,0))),INDEX('С закупкой'!$A:$Z,ROW()-ROW($A$8)+ROW('С закупкой'!$A$8),MATCH("№",'С закупкой'!$A$8:$Z$8,0)),""))</f>
        <v/>
      </c>
      <c r="B324" s="48">
        <f>IF(ISBLANK(INDEX('С закупкой'!$A:$Z,ROW()-ROW($A$8)+ROW('С закупкой'!$A$8),MATCH("Фото",'С закупкой'!$A$8:$Z$8,0))),"",INDEX('С закупкой'!$A:$Z,ROW()-ROW($A$8)+ROW('С закупкой'!$A$8),MATCH("Фото",'С закупкой'!$A$8:$Z$8,0)))</f>
        <v/>
      </c>
      <c r="C324" s="49">
        <f>IF(INDEX('С закупкой'!$A:$Z,ROW()-ROW($A$8)+ROW('С закупкой'!$A$8),MATCH("Наименование",'С закупкой'!$A$8:$Z$8,0))&lt;&gt;"",INDEX('С закупкой'!$A:$Z,ROW()-ROW($A$8)+ROW('С закупкой'!$A$8),MATCH("Наименование",'С закупкой'!$A$8:$Z$8,0)),IF(ISTEXT(INDEX('С закупкой'!$A:$Z,ROW()-ROW($A$8)+ROW('С закупкой'!$A$8),MATCH("№",'С закупкой'!$A$8:$Z$8,0))),INDEX('С закупкой'!$A:$Z,ROW()-ROW($A$8)+ROW('С закупкой'!$A$8),MATCH("№",'С закупкой'!$A$8:$Z$8,0)),""))</f>
        <v/>
      </c>
      <c r="D324" s="49">
        <f>IF(INDEX('С закупкой'!$A:$Z,ROW()-ROW($A$8)+ROW('С закупкой'!$A$8),MATCH("Бренд",'С закупкой'!$A$8:$Z$8,0))="","",INDEX('С закупкой'!$A:$Z,ROW()-ROW($A$8)+ROW('С закупкой'!$A$8),MATCH("Бренд",'С закупкой'!$A$8:$Z$8,0)))</f>
        <v/>
      </c>
      <c r="E324" s="50">
        <f>IF(INDEX('С закупкой'!$A:$Z,ROW()-ROW($A$8)+ROW('С закупкой'!$A$8),MATCH("Артикул",'С закупкой'!$A$8:$Z$8,0))="","",INDEX('С закупкой'!$A:$Z,ROW()-ROW($A$8)+ROW('С закупкой'!$A$8),MATCH("Артикул",'С закупкой'!$A$8:$Z$8,0)))</f>
        <v/>
      </c>
      <c r="F324" s="49">
        <f>IF(INDEX('С закупкой'!$A:$Z,ROW()-ROW($A$8)+ROW('С закупкой'!$A$8),MATCH("Комната",'С закупкой'!$A$8:$Z$8,0))="","",INDEX('С закупкой'!$A:$Z,ROW()-ROW($A$8)+ROW('С закупкой'!$A$8),MATCH("Комната",'С закупкой'!$A$8:$Z$8,0)))</f>
        <v/>
      </c>
      <c r="G324" s="51">
        <f>IF(INDEX('С закупкой'!$A:$Z,ROW()-ROW($A$8)+ROW('С закупкой'!$A$8),MATCH("Кол-во",'С закупкой'!$A$8:$Z$8,0))="","",INDEX('С закупкой'!$A:$Z,ROW()-ROW($A$8)+ROW('С закупкой'!$A$8),MATCH("Кол-во",'С закупкой'!$A$8:$Z$8,0)))</f>
        <v/>
      </c>
      <c r="H324" s="52">
        <f>IF(INDEX('С закупкой'!$A:$Z,ROW()-ROW($A$8)+ROW('С закупкой'!$A$8),MATCH("Ед.",'С закупкой'!$A$8:$Z$8,0))="","",INDEX('С закупкой'!$A:$Z,ROW()-ROW($A$8)+ROW('С закупкой'!$A$8),MATCH("Ед.",'С закупкой'!$A$8:$Z$8,0)))</f>
        <v/>
      </c>
      <c r="I324" s="53">
        <f>IF(INDEX('С закупкой'!$A:$Z,ROW()-ROW($A$8)+ROW('С закупкой'!$A$8),MATCH("Клиенту за ед.",'С закупкой'!$A$8:$Z$8,0))="","",INDEX('С закупкой'!$A:$Z,ROW()-ROW($A$8)+ROW('С закупкой'!$A$8),MATCH("Клиенту за ед.",'С закупкой'!$A$8:$Z$8,0)))</f>
        <v/>
      </c>
      <c r="J324" s="54">
        <f>IF(LEFT($C324,6)="Итого:",SUM(J$8:J323)-2*SUMIF($C$8:$C323,"Итого:*",J$8:J323),IF($C324="ИТОГО ПО ПРОЕКТУ",SUM(J$8:J323)-SUMIF($C$8:$C323,"Итого:*",J$8:J323),IF(INDEX('С закупкой'!$A:$Z,ROW()-ROW($A$8)+ROW('С закупкой'!$A$8),MATCH("Сумма клиенту",'С закупкой'!$A$8:$Z$8,0))="","",INDEX('С закупкой'!$A:$Z,ROW()-ROW($A$8)+ROW('С закупкой'!$A$8),MATCH("Сумма клиенту",'С закупкой'!$A$8:$Z$8,0)))))</f>
        <v/>
      </c>
      <c r="K324" s="50">
        <f>IF(INDEX('С закупкой'!$A:$Z,ROW()-ROW($A$8)+ROW('С закупкой'!$A$8),MATCH("Поставка",'С закупкой'!$A$8:$Z$8,0))="","",INDEX('С закупкой'!$A:$Z,ROW()-ROW($A$8)+ROW('С закупкой'!$A$8),MATCH("Поставка",'С закупкой'!$A$8:$Z$8,0)))</f>
        <v/>
      </c>
      <c r="L324" s="50">
        <f>IF(INDEX('С закупкой'!$A:$Z,ROW()-ROW($A$8)+ROW('С закупкой'!$A$8),MATCH("Примечание",'С закупкой'!$A$8:$Z$8,0))="","",INDEX('С закупкой'!$A:$Z,ROW()-ROW($A$8)+ROW('С закупкой'!$A$8),MATCH("Примечание",'С закупкой'!$A$8:$Z$8,0)))</f>
        <v/>
      </c>
    </row>
    <row r="325" ht="36" customHeight="1">
      <c r="A325" s="47">
        <f>IF(ISNA(MATCH("№",'С закупкой'!$A$8:$Z$8,0)),"!",IF(ISNUMBER(INDEX('С закупкой'!$A:$Z,ROW()-ROW($A$8)+ROW('С закупкой'!$A$8),MATCH("№",'С закупкой'!$A$8:$Z$8,0))),INDEX('С закупкой'!$A:$Z,ROW()-ROW($A$8)+ROW('С закупкой'!$A$8),MATCH("№",'С закупкой'!$A$8:$Z$8,0)),""))</f>
        <v/>
      </c>
      <c r="B325" s="48">
        <f>IF(ISBLANK(INDEX('С закупкой'!$A:$Z,ROW()-ROW($A$8)+ROW('С закупкой'!$A$8),MATCH("Фото",'С закупкой'!$A$8:$Z$8,0))),"",INDEX('С закупкой'!$A:$Z,ROW()-ROW($A$8)+ROW('С закупкой'!$A$8),MATCH("Фото",'С закупкой'!$A$8:$Z$8,0)))</f>
        <v/>
      </c>
      <c r="C325" s="49">
        <f>IF(INDEX('С закупкой'!$A:$Z,ROW()-ROW($A$8)+ROW('С закупкой'!$A$8),MATCH("Наименование",'С закупкой'!$A$8:$Z$8,0))&lt;&gt;"",INDEX('С закупкой'!$A:$Z,ROW()-ROW($A$8)+ROW('С закупкой'!$A$8),MATCH("Наименование",'С закупкой'!$A$8:$Z$8,0)),IF(ISTEXT(INDEX('С закупкой'!$A:$Z,ROW()-ROW($A$8)+ROW('С закупкой'!$A$8),MATCH("№",'С закупкой'!$A$8:$Z$8,0))),INDEX('С закупкой'!$A:$Z,ROW()-ROW($A$8)+ROW('С закупкой'!$A$8),MATCH("№",'С закупкой'!$A$8:$Z$8,0)),""))</f>
        <v/>
      </c>
      <c r="D325" s="49">
        <f>IF(INDEX('С закупкой'!$A:$Z,ROW()-ROW($A$8)+ROW('С закупкой'!$A$8),MATCH("Бренд",'С закупкой'!$A$8:$Z$8,0))="","",INDEX('С закупкой'!$A:$Z,ROW()-ROW($A$8)+ROW('С закупкой'!$A$8),MATCH("Бренд",'С закупкой'!$A$8:$Z$8,0)))</f>
        <v/>
      </c>
      <c r="E325" s="50">
        <f>IF(INDEX('С закупкой'!$A:$Z,ROW()-ROW($A$8)+ROW('С закупкой'!$A$8),MATCH("Артикул",'С закупкой'!$A$8:$Z$8,0))="","",INDEX('С закупкой'!$A:$Z,ROW()-ROW($A$8)+ROW('С закупкой'!$A$8),MATCH("Артикул",'С закупкой'!$A$8:$Z$8,0)))</f>
        <v/>
      </c>
      <c r="F325" s="49">
        <f>IF(INDEX('С закупкой'!$A:$Z,ROW()-ROW($A$8)+ROW('С закупкой'!$A$8),MATCH("Комната",'С закупкой'!$A$8:$Z$8,0))="","",INDEX('С закупкой'!$A:$Z,ROW()-ROW($A$8)+ROW('С закупкой'!$A$8),MATCH("Комната",'С закупкой'!$A$8:$Z$8,0)))</f>
        <v/>
      </c>
      <c r="G325" s="51">
        <f>IF(INDEX('С закупкой'!$A:$Z,ROW()-ROW($A$8)+ROW('С закупкой'!$A$8),MATCH("Кол-во",'С закупкой'!$A$8:$Z$8,0))="","",INDEX('С закупкой'!$A:$Z,ROW()-ROW($A$8)+ROW('С закупкой'!$A$8),MATCH("Кол-во",'С закупкой'!$A$8:$Z$8,0)))</f>
        <v/>
      </c>
      <c r="H325" s="52">
        <f>IF(INDEX('С закупкой'!$A:$Z,ROW()-ROW($A$8)+ROW('С закупкой'!$A$8),MATCH("Ед.",'С закупкой'!$A$8:$Z$8,0))="","",INDEX('С закупкой'!$A:$Z,ROW()-ROW($A$8)+ROW('С закупкой'!$A$8),MATCH("Ед.",'С закупкой'!$A$8:$Z$8,0)))</f>
        <v/>
      </c>
      <c r="I325" s="53">
        <f>IF(INDEX('С закупкой'!$A:$Z,ROW()-ROW($A$8)+ROW('С закупкой'!$A$8),MATCH("Клиенту за ед.",'С закупкой'!$A$8:$Z$8,0))="","",INDEX('С закупкой'!$A:$Z,ROW()-ROW($A$8)+ROW('С закупкой'!$A$8),MATCH("Клиенту за ед.",'С закупкой'!$A$8:$Z$8,0)))</f>
        <v/>
      </c>
      <c r="J325" s="54">
        <f>IF(LEFT($C325,6)="Итого:",SUM(J$8:J324)-2*SUMIF($C$8:$C324,"Итого:*",J$8:J324),IF($C325="ИТОГО ПО ПРОЕКТУ",SUM(J$8:J324)-SUMIF($C$8:$C324,"Итого:*",J$8:J324),IF(INDEX('С закупкой'!$A:$Z,ROW()-ROW($A$8)+ROW('С закупкой'!$A$8),MATCH("Сумма клиенту",'С закупкой'!$A$8:$Z$8,0))="","",INDEX('С закупкой'!$A:$Z,ROW()-ROW($A$8)+ROW('С закупкой'!$A$8),MATCH("Сумма клиенту",'С закупкой'!$A$8:$Z$8,0)))))</f>
        <v/>
      </c>
      <c r="K325" s="50">
        <f>IF(INDEX('С закупкой'!$A:$Z,ROW()-ROW($A$8)+ROW('С закупкой'!$A$8),MATCH("Поставка",'С закупкой'!$A$8:$Z$8,0))="","",INDEX('С закупкой'!$A:$Z,ROW()-ROW($A$8)+ROW('С закупкой'!$A$8),MATCH("Поставка",'С закупкой'!$A$8:$Z$8,0)))</f>
        <v/>
      </c>
      <c r="L325" s="50">
        <f>IF(INDEX('С закупкой'!$A:$Z,ROW()-ROW($A$8)+ROW('С закупкой'!$A$8),MATCH("Примечание",'С закупкой'!$A$8:$Z$8,0))="","",INDEX('С закупкой'!$A:$Z,ROW()-ROW($A$8)+ROW('С закупкой'!$A$8),MATCH("Примечание",'С закупкой'!$A$8:$Z$8,0)))</f>
        <v/>
      </c>
    </row>
    <row r="326" ht="36" customHeight="1">
      <c r="A326" s="47">
        <f>IF(ISNA(MATCH("№",'С закупкой'!$A$8:$Z$8,0)),"!",IF(ISNUMBER(INDEX('С закупкой'!$A:$Z,ROW()-ROW($A$8)+ROW('С закупкой'!$A$8),MATCH("№",'С закупкой'!$A$8:$Z$8,0))),INDEX('С закупкой'!$A:$Z,ROW()-ROW($A$8)+ROW('С закупкой'!$A$8),MATCH("№",'С закупкой'!$A$8:$Z$8,0)),""))</f>
        <v/>
      </c>
      <c r="B326" s="48">
        <f>IF(ISBLANK(INDEX('С закупкой'!$A:$Z,ROW()-ROW($A$8)+ROW('С закупкой'!$A$8),MATCH("Фото",'С закупкой'!$A$8:$Z$8,0))),"",INDEX('С закупкой'!$A:$Z,ROW()-ROW($A$8)+ROW('С закупкой'!$A$8),MATCH("Фото",'С закупкой'!$A$8:$Z$8,0)))</f>
        <v/>
      </c>
      <c r="C326" s="49">
        <f>IF(INDEX('С закупкой'!$A:$Z,ROW()-ROW($A$8)+ROW('С закупкой'!$A$8),MATCH("Наименование",'С закупкой'!$A$8:$Z$8,0))&lt;&gt;"",INDEX('С закупкой'!$A:$Z,ROW()-ROW($A$8)+ROW('С закупкой'!$A$8),MATCH("Наименование",'С закупкой'!$A$8:$Z$8,0)),IF(ISTEXT(INDEX('С закупкой'!$A:$Z,ROW()-ROW($A$8)+ROW('С закупкой'!$A$8),MATCH("№",'С закупкой'!$A$8:$Z$8,0))),INDEX('С закупкой'!$A:$Z,ROW()-ROW($A$8)+ROW('С закупкой'!$A$8),MATCH("№",'С закупкой'!$A$8:$Z$8,0)),""))</f>
        <v/>
      </c>
      <c r="D326" s="49">
        <f>IF(INDEX('С закупкой'!$A:$Z,ROW()-ROW($A$8)+ROW('С закупкой'!$A$8),MATCH("Бренд",'С закупкой'!$A$8:$Z$8,0))="","",INDEX('С закупкой'!$A:$Z,ROW()-ROW($A$8)+ROW('С закупкой'!$A$8),MATCH("Бренд",'С закупкой'!$A$8:$Z$8,0)))</f>
        <v/>
      </c>
      <c r="E326" s="50">
        <f>IF(INDEX('С закупкой'!$A:$Z,ROW()-ROW($A$8)+ROW('С закупкой'!$A$8),MATCH("Артикул",'С закупкой'!$A$8:$Z$8,0))="","",INDEX('С закупкой'!$A:$Z,ROW()-ROW($A$8)+ROW('С закупкой'!$A$8),MATCH("Артикул",'С закупкой'!$A$8:$Z$8,0)))</f>
        <v/>
      </c>
      <c r="F326" s="49">
        <f>IF(INDEX('С закупкой'!$A:$Z,ROW()-ROW($A$8)+ROW('С закупкой'!$A$8),MATCH("Комната",'С закупкой'!$A$8:$Z$8,0))="","",INDEX('С закупкой'!$A:$Z,ROW()-ROW($A$8)+ROW('С закупкой'!$A$8),MATCH("Комната",'С закупкой'!$A$8:$Z$8,0)))</f>
        <v/>
      </c>
      <c r="G326" s="51">
        <f>IF(INDEX('С закупкой'!$A:$Z,ROW()-ROW($A$8)+ROW('С закупкой'!$A$8),MATCH("Кол-во",'С закупкой'!$A$8:$Z$8,0))="","",INDEX('С закупкой'!$A:$Z,ROW()-ROW($A$8)+ROW('С закупкой'!$A$8),MATCH("Кол-во",'С закупкой'!$A$8:$Z$8,0)))</f>
        <v/>
      </c>
      <c r="H326" s="52">
        <f>IF(INDEX('С закупкой'!$A:$Z,ROW()-ROW($A$8)+ROW('С закупкой'!$A$8),MATCH("Ед.",'С закупкой'!$A$8:$Z$8,0))="","",INDEX('С закупкой'!$A:$Z,ROW()-ROW($A$8)+ROW('С закупкой'!$A$8),MATCH("Ед.",'С закупкой'!$A$8:$Z$8,0)))</f>
        <v/>
      </c>
      <c r="I326" s="53">
        <f>IF(INDEX('С закупкой'!$A:$Z,ROW()-ROW($A$8)+ROW('С закупкой'!$A$8),MATCH("Клиенту за ед.",'С закупкой'!$A$8:$Z$8,0))="","",INDEX('С закупкой'!$A:$Z,ROW()-ROW($A$8)+ROW('С закупкой'!$A$8),MATCH("Клиенту за ед.",'С закупкой'!$A$8:$Z$8,0)))</f>
        <v/>
      </c>
      <c r="J326" s="54">
        <f>IF(LEFT($C326,6)="Итого:",SUM(J$8:J325)-2*SUMIF($C$8:$C325,"Итого:*",J$8:J325),IF($C326="ИТОГО ПО ПРОЕКТУ",SUM(J$8:J325)-SUMIF($C$8:$C325,"Итого:*",J$8:J325),IF(INDEX('С закупкой'!$A:$Z,ROW()-ROW($A$8)+ROW('С закупкой'!$A$8),MATCH("Сумма клиенту",'С закупкой'!$A$8:$Z$8,0))="","",INDEX('С закупкой'!$A:$Z,ROW()-ROW($A$8)+ROW('С закупкой'!$A$8),MATCH("Сумма клиенту",'С закупкой'!$A$8:$Z$8,0)))))</f>
        <v/>
      </c>
      <c r="K326" s="50">
        <f>IF(INDEX('С закупкой'!$A:$Z,ROW()-ROW($A$8)+ROW('С закупкой'!$A$8),MATCH("Поставка",'С закупкой'!$A$8:$Z$8,0))="","",INDEX('С закупкой'!$A:$Z,ROW()-ROW($A$8)+ROW('С закупкой'!$A$8),MATCH("Поставка",'С закупкой'!$A$8:$Z$8,0)))</f>
        <v/>
      </c>
      <c r="L326" s="50">
        <f>IF(INDEX('С закупкой'!$A:$Z,ROW()-ROW($A$8)+ROW('С закупкой'!$A$8),MATCH("Примечание",'С закупкой'!$A$8:$Z$8,0))="","",INDEX('С закупкой'!$A:$Z,ROW()-ROW($A$8)+ROW('С закупкой'!$A$8),MATCH("Примечание",'С закупкой'!$A$8:$Z$8,0)))</f>
        <v/>
      </c>
    </row>
    <row r="327" ht="36" customHeight="1">
      <c r="A327" s="47">
        <f>IF(ISNA(MATCH("№",'С закупкой'!$A$8:$Z$8,0)),"!",IF(ISNUMBER(INDEX('С закупкой'!$A:$Z,ROW()-ROW($A$8)+ROW('С закупкой'!$A$8),MATCH("№",'С закупкой'!$A$8:$Z$8,0))),INDEX('С закупкой'!$A:$Z,ROW()-ROW($A$8)+ROW('С закупкой'!$A$8),MATCH("№",'С закупкой'!$A$8:$Z$8,0)),""))</f>
        <v/>
      </c>
      <c r="B327" s="48">
        <f>IF(ISBLANK(INDEX('С закупкой'!$A:$Z,ROW()-ROW($A$8)+ROW('С закупкой'!$A$8),MATCH("Фото",'С закупкой'!$A$8:$Z$8,0))),"",INDEX('С закупкой'!$A:$Z,ROW()-ROW($A$8)+ROW('С закупкой'!$A$8),MATCH("Фото",'С закупкой'!$A$8:$Z$8,0)))</f>
        <v/>
      </c>
      <c r="C327" s="49">
        <f>IF(INDEX('С закупкой'!$A:$Z,ROW()-ROW($A$8)+ROW('С закупкой'!$A$8),MATCH("Наименование",'С закупкой'!$A$8:$Z$8,0))&lt;&gt;"",INDEX('С закупкой'!$A:$Z,ROW()-ROW($A$8)+ROW('С закупкой'!$A$8),MATCH("Наименование",'С закупкой'!$A$8:$Z$8,0)),IF(ISTEXT(INDEX('С закупкой'!$A:$Z,ROW()-ROW($A$8)+ROW('С закупкой'!$A$8),MATCH("№",'С закупкой'!$A$8:$Z$8,0))),INDEX('С закупкой'!$A:$Z,ROW()-ROW($A$8)+ROW('С закупкой'!$A$8),MATCH("№",'С закупкой'!$A$8:$Z$8,0)),""))</f>
        <v/>
      </c>
      <c r="D327" s="49">
        <f>IF(INDEX('С закупкой'!$A:$Z,ROW()-ROW($A$8)+ROW('С закупкой'!$A$8),MATCH("Бренд",'С закупкой'!$A$8:$Z$8,0))="","",INDEX('С закупкой'!$A:$Z,ROW()-ROW($A$8)+ROW('С закупкой'!$A$8),MATCH("Бренд",'С закупкой'!$A$8:$Z$8,0)))</f>
        <v/>
      </c>
      <c r="E327" s="50">
        <f>IF(INDEX('С закупкой'!$A:$Z,ROW()-ROW($A$8)+ROW('С закупкой'!$A$8),MATCH("Артикул",'С закупкой'!$A$8:$Z$8,0))="","",INDEX('С закупкой'!$A:$Z,ROW()-ROW($A$8)+ROW('С закупкой'!$A$8),MATCH("Артикул",'С закупкой'!$A$8:$Z$8,0)))</f>
        <v/>
      </c>
      <c r="F327" s="49">
        <f>IF(INDEX('С закупкой'!$A:$Z,ROW()-ROW($A$8)+ROW('С закупкой'!$A$8),MATCH("Комната",'С закупкой'!$A$8:$Z$8,0))="","",INDEX('С закупкой'!$A:$Z,ROW()-ROW($A$8)+ROW('С закупкой'!$A$8),MATCH("Комната",'С закупкой'!$A$8:$Z$8,0)))</f>
        <v/>
      </c>
      <c r="G327" s="51">
        <f>IF(INDEX('С закупкой'!$A:$Z,ROW()-ROW($A$8)+ROW('С закупкой'!$A$8),MATCH("Кол-во",'С закупкой'!$A$8:$Z$8,0))="","",INDEX('С закупкой'!$A:$Z,ROW()-ROW($A$8)+ROW('С закупкой'!$A$8),MATCH("Кол-во",'С закупкой'!$A$8:$Z$8,0)))</f>
        <v/>
      </c>
      <c r="H327" s="52">
        <f>IF(INDEX('С закупкой'!$A:$Z,ROW()-ROW($A$8)+ROW('С закупкой'!$A$8),MATCH("Ед.",'С закупкой'!$A$8:$Z$8,0))="","",INDEX('С закупкой'!$A:$Z,ROW()-ROW($A$8)+ROW('С закупкой'!$A$8),MATCH("Ед.",'С закупкой'!$A$8:$Z$8,0)))</f>
        <v/>
      </c>
      <c r="I327" s="53">
        <f>IF(INDEX('С закупкой'!$A:$Z,ROW()-ROW($A$8)+ROW('С закупкой'!$A$8),MATCH("Клиенту за ед.",'С закупкой'!$A$8:$Z$8,0))="","",INDEX('С закупкой'!$A:$Z,ROW()-ROW($A$8)+ROW('С закупкой'!$A$8),MATCH("Клиенту за ед.",'С закупкой'!$A$8:$Z$8,0)))</f>
        <v/>
      </c>
      <c r="J327" s="54">
        <f>IF(LEFT($C327,6)="Итого:",SUM(J$8:J326)-2*SUMIF($C$8:$C326,"Итого:*",J$8:J326),IF($C327="ИТОГО ПО ПРОЕКТУ",SUM(J$8:J326)-SUMIF($C$8:$C326,"Итого:*",J$8:J326),IF(INDEX('С закупкой'!$A:$Z,ROW()-ROW($A$8)+ROW('С закупкой'!$A$8),MATCH("Сумма клиенту",'С закупкой'!$A$8:$Z$8,0))="","",INDEX('С закупкой'!$A:$Z,ROW()-ROW($A$8)+ROW('С закупкой'!$A$8),MATCH("Сумма клиенту",'С закупкой'!$A$8:$Z$8,0)))))</f>
        <v/>
      </c>
      <c r="K327" s="50">
        <f>IF(INDEX('С закупкой'!$A:$Z,ROW()-ROW($A$8)+ROW('С закупкой'!$A$8),MATCH("Поставка",'С закупкой'!$A$8:$Z$8,0))="","",INDEX('С закупкой'!$A:$Z,ROW()-ROW($A$8)+ROW('С закупкой'!$A$8),MATCH("Поставка",'С закупкой'!$A$8:$Z$8,0)))</f>
        <v/>
      </c>
      <c r="L327" s="50">
        <f>IF(INDEX('С закупкой'!$A:$Z,ROW()-ROW($A$8)+ROW('С закупкой'!$A$8),MATCH("Примечание",'С закупкой'!$A$8:$Z$8,0))="","",INDEX('С закупкой'!$A:$Z,ROW()-ROW($A$8)+ROW('С закупкой'!$A$8),MATCH("Примечание",'С закупкой'!$A$8:$Z$8,0)))</f>
        <v/>
      </c>
    </row>
    <row r="328" ht="36" customHeight="1">
      <c r="A328" s="47">
        <f>IF(ISNA(MATCH("№",'С закупкой'!$A$8:$Z$8,0)),"!",IF(ISNUMBER(INDEX('С закупкой'!$A:$Z,ROW()-ROW($A$8)+ROW('С закупкой'!$A$8),MATCH("№",'С закупкой'!$A$8:$Z$8,0))),INDEX('С закупкой'!$A:$Z,ROW()-ROW($A$8)+ROW('С закупкой'!$A$8),MATCH("№",'С закупкой'!$A$8:$Z$8,0)),""))</f>
        <v/>
      </c>
      <c r="B328" s="48">
        <f>IF(ISBLANK(INDEX('С закупкой'!$A:$Z,ROW()-ROW($A$8)+ROW('С закупкой'!$A$8),MATCH("Фото",'С закупкой'!$A$8:$Z$8,0))),"",INDEX('С закупкой'!$A:$Z,ROW()-ROW($A$8)+ROW('С закупкой'!$A$8),MATCH("Фото",'С закупкой'!$A$8:$Z$8,0)))</f>
        <v/>
      </c>
      <c r="C328" s="49">
        <f>IF(INDEX('С закупкой'!$A:$Z,ROW()-ROW($A$8)+ROW('С закупкой'!$A$8),MATCH("Наименование",'С закупкой'!$A$8:$Z$8,0))&lt;&gt;"",INDEX('С закупкой'!$A:$Z,ROW()-ROW($A$8)+ROW('С закупкой'!$A$8),MATCH("Наименование",'С закупкой'!$A$8:$Z$8,0)),IF(ISTEXT(INDEX('С закупкой'!$A:$Z,ROW()-ROW($A$8)+ROW('С закупкой'!$A$8),MATCH("№",'С закупкой'!$A$8:$Z$8,0))),INDEX('С закупкой'!$A:$Z,ROW()-ROW($A$8)+ROW('С закупкой'!$A$8),MATCH("№",'С закупкой'!$A$8:$Z$8,0)),""))</f>
        <v/>
      </c>
      <c r="D328" s="49">
        <f>IF(INDEX('С закупкой'!$A:$Z,ROW()-ROW($A$8)+ROW('С закупкой'!$A$8),MATCH("Бренд",'С закупкой'!$A$8:$Z$8,0))="","",INDEX('С закупкой'!$A:$Z,ROW()-ROW($A$8)+ROW('С закупкой'!$A$8),MATCH("Бренд",'С закупкой'!$A$8:$Z$8,0)))</f>
        <v/>
      </c>
      <c r="E328" s="50">
        <f>IF(INDEX('С закупкой'!$A:$Z,ROW()-ROW($A$8)+ROW('С закупкой'!$A$8),MATCH("Артикул",'С закупкой'!$A$8:$Z$8,0))="","",INDEX('С закупкой'!$A:$Z,ROW()-ROW($A$8)+ROW('С закупкой'!$A$8),MATCH("Артикул",'С закупкой'!$A$8:$Z$8,0)))</f>
        <v/>
      </c>
      <c r="F328" s="49">
        <f>IF(INDEX('С закупкой'!$A:$Z,ROW()-ROW($A$8)+ROW('С закупкой'!$A$8),MATCH("Комната",'С закупкой'!$A$8:$Z$8,0))="","",INDEX('С закупкой'!$A:$Z,ROW()-ROW($A$8)+ROW('С закупкой'!$A$8),MATCH("Комната",'С закупкой'!$A$8:$Z$8,0)))</f>
        <v/>
      </c>
      <c r="G328" s="51">
        <f>IF(INDEX('С закупкой'!$A:$Z,ROW()-ROW($A$8)+ROW('С закупкой'!$A$8),MATCH("Кол-во",'С закупкой'!$A$8:$Z$8,0))="","",INDEX('С закупкой'!$A:$Z,ROW()-ROW($A$8)+ROW('С закупкой'!$A$8),MATCH("Кол-во",'С закупкой'!$A$8:$Z$8,0)))</f>
        <v/>
      </c>
      <c r="H328" s="52">
        <f>IF(INDEX('С закупкой'!$A:$Z,ROW()-ROW($A$8)+ROW('С закупкой'!$A$8),MATCH("Ед.",'С закупкой'!$A$8:$Z$8,0))="","",INDEX('С закупкой'!$A:$Z,ROW()-ROW($A$8)+ROW('С закупкой'!$A$8),MATCH("Ед.",'С закупкой'!$A$8:$Z$8,0)))</f>
        <v/>
      </c>
      <c r="I328" s="53">
        <f>IF(INDEX('С закупкой'!$A:$Z,ROW()-ROW($A$8)+ROW('С закупкой'!$A$8),MATCH("Клиенту за ед.",'С закупкой'!$A$8:$Z$8,0))="","",INDEX('С закупкой'!$A:$Z,ROW()-ROW($A$8)+ROW('С закупкой'!$A$8),MATCH("Клиенту за ед.",'С закупкой'!$A$8:$Z$8,0)))</f>
        <v/>
      </c>
      <c r="J328" s="54">
        <f>IF(LEFT($C328,6)="Итого:",SUM(J$8:J327)-2*SUMIF($C$8:$C327,"Итого:*",J$8:J327),IF($C328="ИТОГО ПО ПРОЕКТУ",SUM(J$8:J327)-SUMIF($C$8:$C327,"Итого:*",J$8:J327),IF(INDEX('С закупкой'!$A:$Z,ROW()-ROW($A$8)+ROW('С закупкой'!$A$8),MATCH("Сумма клиенту",'С закупкой'!$A$8:$Z$8,0))="","",INDEX('С закупкой'!$A:$Z,ROW()-ROW($A$8)+ROW('С закупкой'!$A$8),MATCH("Сумма клиенту",'С закупкой'!$A$8:$Z$8,0)))))</f>
        <v/>
      </c>
      <c r="K328" s="50">
        <f>IF(INDEX('С закупкой'!$A:$Z,ROW()-ROW($A$8)+ROW('С закупкой'!$A$8),MATCH("Поставка",'С закупкой'!$A$8:$Z$8,0))="","",INDEX('С закупкой'!$A:$Z,ROW()-ROW($A$8)+ROW('С закупкой'!$A$8),MATCH("Поставка",'С закупкой'!$A$8:$Z$8,0)))</f>
        <v/>
      </c>
      <c r="L328" s="50">
        <f>IF(INDEX('С закупкой'!$A:$Z,ROW()-ROW($A$8)+ROW('С закупкой'!$A$8),MATCH("Примечание",'С закупкой'!$A$8:$Z$8,0))="","",INDEX('С закупкой'!$A:$Z,ROW()-ROW($A$8)+ROW('С закупкой'!$A$8),MATCH("Примечание",'С закупкой'!$A$8:$Z$8,0)))</f>
        <v/>
      </c>
    </row>
    <row r="329" ht="36" customHeight="1">
      <c r="A329" s="47">
        <f>IF(ISNA(MATCH("№",'С закупкой'!$A$8:$Z$8,0)),"!",IF(ISNUMBER(INDEX('С закупкой'!$A:$Z,ROW()-ROW($A$8)+ROW('С закупкой'!$A$8),MATCH("№",'С закупкой'!$A$8:$Z$8,0))),INDEX('С закупкой'!$A:$Z,ROW()-ROW($A$8)+ROW('С закупкой'!$A$8),MATCH("№",'С закупкой'!$A$8:$Z$8,0)),""))</f>
        <v/>
      </c>
      <c r="B329" s="48">
        <f>IF(ISBLANK(INDEX('С закупкой'!$A:$Z,ROW()-ROW($A$8)+ROW('С закупкой'!$A$8),MATCH("Фото",'С закупкой'!$A$8:$Z$8,0))),"",INDEX('С закупкой'!$A:$Z,ROW()-ROW($A$8)+ROW('С закупкой'!$A$8),MATCH("Фото",'С закупкой'!$A$8:$Z$8,0)))</f>
        <v/>
      </c>
      <c r="C329" s="49">
        <f>IF(INDEX('С закупкой'!$A:$Z,ROW()-ROW($A$8)+ROW('С закупкой'!$A$8),MATCH("Наименование",'С закупкой'!$A$8:$Z$8,0))&lt;&gt;"",INDEX('С закупкой'!$A:$Z,ROW()-ROW($A$8)+ROW('С закупкой'!$A$8),MATCH("Наименование",'С закупкой'!$A$8:$Z$8,0)),IF(ISTEXT(INDEX('С закупкой'!$A:$Z,ROW()-ROW($A$8)+ROW('С закупкой'!$A$8),MATCH("№",'С закупкой'!$A$8:$Z$8,0))),INDEX('С закупкой'!$A:$Z,ROW()-ROW($A$8)+ROW('С закупкой'!$A$8),MATCH("№",'С закупкой'!$A$8:$Z$8,0)),""))</f>
        <v/>
      </c>
      <c r="D329" s="49">
        <f>IF(INDEX('С закупкой'!$A:$Z,ROW()-ROW($A$8)+ROW('С закупкой'!$A$8),MATCH("Бренд",'С закупкой'!$A$8:$Z$8,0))="","",INDEX('С закупкой'!$A:$Z,ROW()-ROW($A$8)+ROW('С закупкой'!$A$8),MATCH("Бренд",'С закупкой'!$A$8:$Z$8,0)))</f>
        <v/>
      </c>
      <c r="E329" s="50">
        <f>IF(INDEX('С закупкой'!$A:$Z,ROW()-ROW($A$8)+ROW('С закупкой'!$A$8),MATCH("Артикул",'С закупкой'!$A$8:$Z$8,0))="","",INDEX('С закупкой'!$A:$Z,ROW()-ROW($A$8)+ROW('С закупкой'!$A$8),MATCH("Артикул",'С закупкой'!$A$8:$Z$8,0)))</f>
        <v/>
      </c>
      <c r="F329" s="49">
        <f>IF(INDEX('С закупкой'!$A:$Z,ROW()-ROW($A$8)+ROW('С закупкой'!$A$8),MATCH("Комната",'С закупкой'!$A$8:$Z$8,0))="","",INDEX('С закупкой'!$A:$Z,ROW()-ROW($A$8)+ROW('С закупкой'!$A$8),MATCH("Комната",'С закупкой'!$A$8:$Z$8,0)))</f>
        <v/>
      </c>
      <c r="G329" s="51">
        <f>IF(INDEX('С закупкой'!$A:$Z,ROW()-ROW($A$8)+ROW('С закупкой'!$A$8),MATCH("Кол-во",'С закупкой'!$A$8:$Z$8,0))="","",INDEX('С закупкой'!$A:$Z,ROW()-ROW($A$8)+ROW('С закупкой'!$A$8),MATCH("Кол-во",'С закупкой'!$A$8:$Z$8,0)))</f>
        <v/>
      </c>
      <c r="H329" s="52">
        <f>IF(INDEX('С закупкой'!$A:$Z,ROW()-ROW($A$8)+ROW('С закупкой'!$A$8),MATCH("Ед.",'С закупкой'!$A$8:$Z$8,0))="","",INDEX('С закупкой'!$A:$Z,ROW()-ROW($A$8)+ROW('С закупкой'!$A$8),MATCH("Ед.",'С закупкой'!$A$8:$Z$8,0)))</f>
        <v/>
      </c>
      <c r="I329" s="53">
        <f>IF(INDEX('С закупкой'!$A:$Z,ROW()-ROW($A$8)+ROW('С закупкой'!$A$8),MATCH("Клиенту за ед.",'С закупкой'!$A$8:$Z$8,0))="","",INDEX('С закупкой'!$A:$Z,ROW()-ROW($A$8)+ROW('С закупкой'!$A$8),MATCH("Клиенту за ед.",'С закупкой'!$A$8:$Z$8,0)))</f>
        <v/>
      </c>
      <c r="J329" s="54">
        <f>IF(LEFT($C329,6)="Итого:",SUM(J$8:J328)-2*SUMIF($C$8:$C328,"Итого:*",J$8:J328),IF($C329="ИТОГО ПО ПРОЕКТУ",SUM(J$8:J328)-SUMIF($C$8:$C328,"Итого:*",J$8:J328),IF(INDEX('С закупкой'!$A:$Z,ROW()-ROW($A$8)+ROW('С закупкой'!$A$8),MATCH("Сумма клиенту",'С закупкой'!$A$8:$Z$8,0))="","",INDEX('С закупкой'!$A:$Z,ROW()-ROW($A$8)+ROW('С закупкой'!$A$8),MATCH("Сумма клиенту",'С закупкой'!$A$8:$Z$8,0)))))</f>
        <v/>
      </c>
      <c r="K329" s="50">
        <f>IF(INDEX('С закупкой'!$A:$Z,ROW()-ROW($A$8)+ROW('С закупкой'!$A$8),MATCH("Поставка",'С закупкой'!$A$8:$Z$8,0))="","",INDEX('С закупкой'!$A:$Z,ROW()-ROW($A$8)+ROW('С закупкой'!$A$8),MATCH("Поставка",'С закупкой'!$A$8:$Z$8,0)))</f>
        <v/>
      </c>
      <c r="L329" s="50">
        <f>IF(INDEX('С закупкой'!$A:$Z,ROW()-ROW($A$8)+ROW('С закупкой'!$A$8),MATCH("Примечание",'С закупкой'!$A$8:$Z$8,0))="","",INDEX('С закупкой'!$A:$Z,ROW()-ROW($A$8)+ROW('С закупкой'!$A$8),MATCH("Примечание",'С закупкой'!$A$8:$Z$8,0)))</f>
        <v/>
      </c>
    </row>
    <row r="330" ht="36" customHeight="1">
      <c r="A330" s="47">
        <f>IF(ISNA(MATCH("№",'С закупкой'!$A$8:$Z$8,0)),"!",IF(ISNUMBER(INDEX('С закупкой'!$A:$Z,ROW()-ROW($A$8)+ROW('С закупкой'!$A$8),MATCH("№",'С закупкой'!$A$8:$Z$8,0))),INDEX('С закупкой'!$A:$Z,ROW()-ROW($A$8)+ROW('С закупкой'!$A$8),MATCH("№",'С закупкой'!$A$8:$Z$8,0)),""))</f>
        <v/>
      </c>
      <c r="B330" s="48">
        <f>IF(ISBLANK(INDEX('С закупкой'!$A:$Z,ROW()-ROW($A$8)+ROW('С закупкой'!$A$8),MATCH("Фото",'С закупкой'!$A$8:$Z$8,0))),"",INDEX('С закупкой'!$A:$Z,ROW()-ROW($A$8)+ROW('С закупкой'!$A$8),MATCH("Фото",'С закупкой'!$A$8:$Z$8,0)))</f>
        <v/>
      </c>
      <c r="C330" s="49">
        <f>IF(INDEX('С закупкой'!$A:$Z,ROW()-ROW($A$8)+ROW('С закупкой'!$A$8),MATCH("Наименование",'С закупкой'!$A$8:$Z$8,0))&lt;&gt;"",INDEX('С закупкой'!$A:$Z,ROW()-ROW($A$8)+ROW('С закупкой'!$A$8),MATCH("Наименование",'С закупкой'!$A$8:$Z$8,0)),IF(ISTEXT(INDEX('С закупкой'!$A:$Z,ROW()-ROW($A$8)+ROW('С закупкой'!$A$8),MATCH("№",'С закупкой'!$A$8:$Z$8,0))),INDEX('С закупкой'!$A:$Z,ROW()-ROW($A$8)+ROW('С закупкой'!$A$8),MATCH("№",'С закупкой'!$A$8:$Z$8,0)),""))</f>
        <v/>
      </c>
      <c r="D330" s="49">
        <f>IF(INDEX('С закупкой'!$A:$Z,ROW()-ROW($A$8)+ROW('С закупкой'!$A$8),MATCH("Бренд",'С закупкой'!$A$8:$Z$8,0))="","",INDEX('С закупкой'!$A:$Z,ROW()-ROW($A$8)+ROW('С закупкой'!$A$8),MATCH("Бренд",'С закупкой'!$A$8:$Z$8,0)))</f>
        <v/>
      </c>
      <c r="E330" s="50">
        <f>IF(INDEX('С закупкой'!$A:$Z,ROW()-ROW($A$8)+ROW('С закупкой'!$A$8),MATCH("Артикул",'С закупкой'!$A$8:$Z$8,0))="","",INDEX('С закупкой'!$A:$Z,ROW()-ROW($A$8)+ROW('С закупкой'!$A$8),MATCH("Артикул",'С закупкой'!$A$8:$Z$8,0)))</f>
        <v/>
      </c>
      <c r="F330" s="49">
        <f>IF(INDEX('С закупкой'!$A:$Z,ROW()-ROW($A$8)+ROW('С закупкой'!$A$8),MATCH("Комната",'С закупкой'!$A$8:$Z$8,0))="","",INDEX('С закупкой'!$A:$Z,ROW()-ROW($A$8)+ROW('С закупкой'!$A$8),MATCH("Комната",'С закупкой'!$A$8:$Z$8,0)))</f>
        <v/>
      </c>
      <c r="G330" s="51">
        <f>IF(INDEX('С закупкой'!$A:$Z,ROW()-ROW($A$8)+ROW('С закупкой'!$A$8),MATCH("Кол-во",'С закупкой'!$A$8:$Z$8,0))="","",INDEX('С закупкой'!$A:$Z,ROW()-ROW($A$8)+ROW('С закупкой'!$A$8),MATCH("Кол-во",'С закупкой'!$A$8:$Z$8,0)))</f>
        <v/>
      </c>
      <c r="H330" s="52">
        <f>IF(INDEX('С закупкой'!$A:$Z,ROW()-ROW($A$8)+ROW('С закупкой'!$A$8),MATCH("Ед.",'С закупкой'!$A$8:$Z$8,0))="","",INDEX('С закупкой'!$A:$Z,ROW()-ROW($A$8)+ROW('С закупкой'!$A$8),MATCH("Ед.",'С закупкой'!$A$8:$Z$8,0)))</f>
        <v/>
      </c>
      <c r="I330" s="53">
        <f>IF(INDEX('С закупкой'!$A:$Z,ROW()-ROW($A$8)+ROW('С закупкой'!$A$8),MATCH("Клиенту за ед.",'С закупкой'!$A$8:$Z$8,0))="","",INDEX('С закупкой'!$A:$Z,ROW()-ROW($A$8)+ROW('С закупкой'!$A$8),MATCH("Клиенту за ед.",'С закупкой'!$A$8:$Z$8,0)))</f>
        <v/>
      </c>
      <c r="J330" s="54">
        <f>IF(LEFT($C330,6)="Итого:",SUM(J$8:J329)-2*SUMIF($C$8:$C329,"Итого:*",J$8:J329),IF($C330="ИТОГО ПО ПРОЕКТУ",SUM(J$8:J329)-SUMIF($C$8:$C329,"Итого:*",J$8:J329),IF(INDEX('С закупкой'!$A:$Z,ROW()-ROW($A$8)+ROW('С закупкой'!$A$8),MATCH("Сумма клиенту",'С закупкой'!$A$8:$Z$8,0))="","",INDEX('С закупкой'!$A:$Z,ROW()-ROW($A$8)+ROW('С закупкой'!$A$8),MATCH("Сумма клиенту",'С закупкой'!$A$8:$Z$8,0)))))</f>
        <v/>
      </c>
      <c r="K330" s="50">
        <f>IF(INDEX('С закупкой'!$A:$Z,ROW()-ROW($A$8)+ROW('С закупкой'!$A$8),MATCH("Поставка",'С закупкой'!$A$8:$Z$8,0))="","",INDEX('С закупкой'!$A:$Z,ROW()-ROW($A$8)+ROW('С закупкой'!$A$8),MATCH("Поставка",'С закупкой'!$A$8:$Z$8,0)))</f>
        <v/>
      </c>
      <c r="L330" s="50">
        <f>IF(INDEX('С закупкой'!$A:$Z,ROW()-ROW($A$8)+ROW('С закупкой'!$A$8),MATCH("Примечание",'С закупкой'!$A$8:$Z$8,0))="","",INDEX('С закупкой'!$A:$Z,ROW()-ROW($A$8)+ROW('С закупкой'!$A$8),MATCH("Примечание",'С закупкой'!$A$8:$Z$8,0)))</f>
        <v/>
      </c>
    </row>
    <row r="331" ht="36" customHeight="1">
      <c r="A331" s="47">
        <f>IF(ISNA(MATCH("№",'С закупкой'!$A$8:$Z$8,0)),"!",IF(ISNUMBER(INDEX('С закупкой'!$A:$Z,ROW()-ROW($A$8)+ROW('С закупкой'!$A$8),MATCH("№",'С закупкой'!$A$8:$Z$8,0))),INDEX('С закупкой'!$A:$Z,ROW()-ROW($A$8)+ROW('С закупкой'!$A$8),MATCH("№",'С закупкой'!$A$8:$Z$8,0)),""))</f>
        <v/>
      </c>
      <c r="B331" s="48">
        <f>IF(ISBLANK(INDEX('С закупкой'!$A:$Z,ROW()-ROW($A$8)+ROW('С закупкой'!$A$8),MATCH("Фото",'С закупкой'!$A$8:$Z$8,0))),"",INDEX('С закупкой'!$A:$Z,ROW()-ROW($A$8)+ROW('С закупкой'!$A$8),MATCH("Фото",'С закупкой'!$A$8:$Z$8,0)))</f>
        <v/>
      </c>
      <c r="C331" s="49">
        <f>IF(INDEX('С закупкой'!$A:$Z,ROW()-ROW($A$8)+ROW('С закупкой'!$A$8),MATCH("Наименование",'С закупкой'!$A$8:$Z$8,0))&lt;&gt;"",INDEX('С закупкой'!$A:$Z,ROW()-ROW($A$8)+ROW('С закупкой'!$A$8),MATCH("Наименование",'С закупкой'!$A$8:$Z$8,0)),IF(ISTEXT(INDEX('С закупкой'!$A:$Z,ROW()-ROW($A$8)+ROW('С закупкой'!$A$8),MATCH("№",'С закупкой'!$A$8:$Z$8,0))),INDEX('С закупкой'!$A:$Z,ROW()-ROW($A$8)+ROW('С закупкой'!$A$8),MATCH("№",'С закупкой'!$A$8:$Z$8,0)),""))</f>
        <v/>
      </c>
      <c r="D331" s="49">
        <f>IF(INDEX('С закупкой'!$A:$Z,ROW()-ROW($A$8)+ROW('С закупкой'!$A$8),MATCH("Бренд",'С закупкой'!$A$8:$Z$8,0))="","",INDEX('С закупкой'!$A:$Z,ROW()-ROW($A$8)+ROW('С закупкой'!$A$8),MATCH("Бренд",'С закупкой'!$A$8:$Z$8,0)))</f>
        <v/>
      </c>
      <c r="E331" s="50">
        <f>IF(INDEX('С закупкой'!$A:$Z,ROW()-ROW($A$8)+ROW('С закупкой'!$A$8),MATCH("Артикул",'С закупкой'!$A$8:$Z$8,0))="","",INDEX('С закупкой'!$A:$Z,ROW()-ROW($A$8)+ROW('С закупкой'!$A$8),MATCH("Артикул",'С закупкой'!$A$8:$Z$8,0)))</f>
        <v/>
      </c>
      <c r="F331" s="49">
        <f>IF(INDEX('С закупкой'!$A:$Z,ROW()-ROW($A$8)+ROW('С закупкой'!$A$8),MATCH("Комната",'С закупкой'!$A$8:$Z$8,0))="","",INDEX('С закупкой'!$A:$Z,ROW()-ROW($A$8)+ROW('С закупкой'!$A$8),MATCH("Комната",'С закупкой'!$A$8:$Z$8,0)))</f>
        <v/>
      </c>
      <c r="G331" s="51">
        <f>IF(INDEX('С закупкой'!$A:$Z,ROW()-ROW($A$8)+ROW('С закупкой'!$A$8),MATCH("Кол-во",'С закупкой'!$A$8:$Z$8,0))="","",INDEX('С закупкой'!$A:$Z,ROW()-ROW($A$8)+ROW('С закупкой'!$A$8),MATCH("Кол-во",'С закупкой'!$A$8:$Z$8,0)))</f>
        <v/>
      </c>
      <c r="H331" s="52">
        <f>IF(INDEX('С закупкой'!$A:$Z,ROW()-ROW($A$8)+ROW('С закупкой'!$A$8),MATCH("Ед.",'С закупкой'!$A$8:$Z$8,0))="","",INDEX('С закупкой'!$A:$Z,ROW()-ROW($A$8)+ROW('С закупкой'!$A$8),MATCH("Ед.",'С закупкой'!$A$8:$Z$8,0)))</f>
        <v/>
      </c>
      <c r="I331" s="53">
        <f>IF(INDEX('С закупкой'!$A:$Z,ROW()-ROW($A$8)+ROW('С закупкой'!$A$8),MATCH("Клиенту за ед.",'С закупкой'!$A$8:$Z$8,0))="","",INDEX('С закупкой'!$A:$Z,ROW()-ROW($A$8)+ROW('С закупкой'!$A$8),MATCH("Клиенту за ед.",'С закупкой'!$A$8:$Z$8,0)))</f>
        <v/>
      </c>
      <c r="J331" s="54">
        <f>IF(LEFT($C331,6)="Итого:",SUM(J$8:J330)-2*SUMIF($C$8:$C330,"Итого:*",J$8:J330),IF($C331="ИТОГО ПО ПРОЕКТУ",SUM(J$8:J330)-SUMIF($C$8:$C330,"Итого:*",J$8:J330),IF(INDEX('С закупкой'!$A:$Z,ROW()-ROW($A$8)+ROW('С закупкой'!$A$8),MATCH("Сумма клиенту",'С закупкой'!$A$8:$Z$8,0))="","",INDEX('С закупкой'!$A:$Z,ROW()-ROW($A$8)+ROW('С закупкой'!$A$8),MATCH("Сумма клиенту",'С закупкой'!$A$8:$Z$8,0)))))</f>
        <v/>
      </c>
      <c r="K331" s="50">
        <f>IF(INDEX('С закупкой'!$A:$Z,ROW()-ROW($A$8)+ROW('С закупкой'!$A$8),MATCH("Поставка",'С закупкой'!$A$8:$Z$8,0))="","",INDEX('С закупкой'!$A:$Z,ROW()-ROW($A$8)+ROW('С закупкой'!$A$8),MATCH("Поставка",'С закупкой'!$A$8:$Z$8,0)))</f>
        <v/>
      </c>
      <c r="L331" s="50">
        <f>IF(INDEX('С закупкой'!$A:$Z,ROW()-ROW($A$8)+ROW('С закупкой'!$A$8),MATCH("Примечание",'С закупкой'!$A$8:$Z$8,0))="","",INDEX('С закупкой'!$A:$Z,ROW()-ROW($A$8)+ROW('С закупкой'!$A$8),MATCH("Примечание",'С закупкой'!$A$8:$Z$8,0)))</f>
        <v/>
      </c>
    </row>
    <row r="332" ht="36" customHeight="1">
      <c r="A332" s="47">
        <f>IF(ISNA(MATCH("№",'С закупкой'!$A$8:$Z$8,0)),"!",IF(ISNUMBER(INDEX('С закупкой'!$A:$Z,ROW()-ROW($A$8)+ROW('С закупкой'!$A$8),MATCH("№",'С закупкой'!$A$8:$Z$8,0))),INDEX('С закупкой'!$A:$Z,ROW()-ROW($A$8)+ROW('С закупкой'!$A$8),MATCH("№",'С закупкой'!$A$8:$Z$8,0)),""))</f>
        <v/>
      </c>
      <c r="B332" s="48">
        <f>IF(ISBLANK(INDEX('С закупкой'!$A:$Z,ROW()-ROW($A$8)+ROW('С закупкой'!$A$8),MATCH("Фото",'С закупкой'!$A$8:$Z$8,0))),"",INDEX('С закупкой'!$A:$Z,ROW()-ROW($A$8)+ROW('С закупкой'!$A$8),MATCH("Фото",'С закупкой'!$A$8:$Z$8,0)))</f>
        <v/>
      </c>
      <c r="C332" s="49">
        <f>IF(INDEX('С закупкой'!$A:$Z,ROW()-ROW($A$8)+ROW('С закупкой'!$A$8),MATCH("Наименование",'С закупкой'!$A$8:$Z$8,0))&lt;&gt;"",INDEX('С закупкой'!$A:$Z,ROW()-ROW($A$8)+ROW('С закупкой'!$A$8),MATCH("Наименование",'С закупкой'!$A$8:$Z$8,0)),IF(ISTEXT(INDEX('С закупкой'!$A:$Z,ROW()-ROW($A$8)+ROW('С закупкой'!$A$8),MATCH("№",'С закупкой'!$A$8:$Z$8,0))),INDEX('С закупкой'!$A:$Z,ROW()-ROW($A$8)+ROW('С закупкой'!$A$8),MATCH("№",'С закупкой'!$A$8:$Z$8,0)),""))</f>
        <v/>
      </c>
      <c r="D332" s="49">
        <f>IF(INDEX('С закупкой'!$A:$Z,ROW()-ROW($A$8)+ROW('С закупкой'!$A$8),MATCH("Бренд",'С закупкой'!$A$8:$Z$8,0))="","",INDEX('С закупкой'!$A:$Z,ROW()-ROW($A$8)+ROW('С закупкой'!$A$8),MATCH("Бренд",'С закупкой'!$A$8:$Z$8,0)))</f>
        <v/>
      </c>
      <c r="E332" s="50">
        <f>IF(INDEX('С закупкой'!$A:$Z,ROW()-ROW($A$8)+ROW('С закупкой'!$A$8),MATCH("Артикул",'С закупкой'!$A$8:$Z$8,0))="","",INDEX('С закупкой'!$A:$Z,ROW()-ROW($A$8)+ROW('С закупкой'!$A$8),MATCH("Артикул",'С закупкой'!$A$8:$Z$8,0)))</f>
        <v/>
      </c>
      <c r="F332" s="49">
        <f>IF(INDEX('С закупкой'!$A:$Z,ROW()-ROW($A$8)+ROW('С закупкой'!$A$8),MATCH("Комната",'С закупкой'!$A$8:$Z$8,0))="","",INDEX('С закупкой'!$A:$Z,ROW()-ROW($A$8)+ROW('С закупкой'!$A$8),MATCH("Комната",'С закупкой'!$A$8:$Z$8,0)))</f>
        <v/>
      </c>
      <c r="G332" s="51">
        <f>IF(INDEX('С закупкой'!$A:$Z,ROW()-ROW($A$8)+ROW('С закупкой'!$A$8),MATCH("Кол-во",'С закупкой'!$A$8:$Z$8,0))="","",INDEX('С закупкой'!$A:$Z,ROW()-ROW($A$8)+ROW('С закупкой'!$A$8),MATCH("Кол-во",'С закупкой'!$A$8:$Z$8,0)))</f>
        <v/>
      </c>
      <c r="H332" s="52">
        <f>IF(INDEX('С закупкой'!$A:$Z,ROW()-ROW($A$8)+ROW('С закупкой'!$A$8),MATCH("Ед.",'С закупкой'!$A$8:$Z$8,0))="","",INDEX('С закупкой'!$A:$Z,ROW()-ROW($A$8)+ROW('С закупкой'!$A$8),MATCH("Ед.",'С закупкой'!$A$8:$Z$8,0)))</f>
        <v/>
      </c>
      <c r="I332" s="53">
        <f>IF(INDEX('С закупкой'!$A:$Z,ROW()-ROW($A$8)+ROW('С закупкой'!$A$8),MATCH("Клиенту за ед.",'С закупкой'!$A$8:$Z$8,0))="","",INDEX('С закупкой'!$A:$Z,ROW()-ROW($A$8)+ROW('С закупкой'!$A$8),MATCH("Клиенту за ед.",'С закупкой'!$A$8:$Z$8,0)))</f>
        <v/>
      </c>
      <c r="J332" s="54">
        <f>IF(LEFT($C332,6)="Итого:",SUM(J$8:J331)-2*SUMIF($C$8:$C331,"Итого:*",J$8:J331),IF($C332="ИТОГО ПО ПРОЕКТУ",SUM(J$8:J331)-SUMIF($C$8:$C331,"Итого:*",J$8:J331),IF(INDEX('С закупкой'!$A:$Z,ROW()-ROW($A$8)+ROW('С закупкой'!$A$8),MATCH("Сумма клиенту",'С закупкой'!$A$8:$Z$8,0))="","",INDEX('С закупкой'!$A:$Z,ROW()-ROW($A$8)+ROW('С закупкой'!$A$8),MATCH("Сумма клиенту",'С закупкой'!$A$8:$Z$8,0)))))</f>
        <v/>
      </c>
      <c r="K332" s="50">
        <f>IF(INDEX('С закупкой'!$A:$Z,ROW()-ROW($A$8)+ROW('С закупкой'!$A$8),MATCH("Поставка",'С закупкой'!$A$8:$Z$8,0))="","",INDEX('С закупкой'!$A:$Z,ROW()-ROW($A$8)+ROW('С закупкой'!$A$8),MATCH("Поставка",'С закупкой'!$A$8:$Z$8,0)))</f>
        <v/>
      </c>
      <c r="L332" s="50">
        <f>IF(INDEX('С закупкой'!$A:$Z,ROW()-ROW($A$8)+ROW('С закупкой'!$A$8),MATCH("Примечание",'С закупкой'!$A$8:$Z$8,0))="","",INDEX('С закупкой'!$A:$Z,ROW()-ROW($A$8)+ROW('С закупкой'!$A$8),MATCH("Примечание",'С закупкой'!$A$8:$Z$8,0)))</f>
        <v/>
      </c>
    </row>
    <row r="333" ht="36" customHeight="1">
      <c r="A333" s="47">
        <f>IF(ISNA(MATCH("№",'С закупкой'!$A$8:$Z$8,0)),"!",IF(ISNUMBER(INDEX('С закупкой'!$A:$Z,ROW()-ROW($A$8)+ROW('С закупкой'!$A$8),MATCH("№",'С закупкой'!$A$8:$Z$8,0))),INDEX('С закупкой'!$A:$Z,ROW()-ROW($A$8)+ROW('С закупкой'!$A$8),MATCH("№",'С закупкой'!$A$8:$Z$8,0)),""))</f>
        <v/>
      </c>
      <c r="B333" s="48">
        <f>IF(ISBLANK(INDEX('С закупкой'!$A:$Z,ROW()-ROW($A$8)+ROW('С закупкой'!$A$8),MATCH("Фото",'С закупкой'!$A$8:$Z$8,0))),"",INDEX('С закупкой'!$A:$Z,ROW()-ROW($A$8)+ROW('С закупкой'!$A$8),MATCH("Фото",'С закупкой'!$A$8:$Z$8,0)))</f>
        <v/>
      </c>
      <c r="C333" s="49">
        <f>IF(INDEX('С закупкой'!$A:$Z,ROW()-ROW($A$8)+ROW('С закупкой'!$A$8),MATCH("Наименование",'С закупкой'!$A$8:$Z$8,0))&lt;&gt;"",INDEX('С закупкой'!$A:$Z,ROW()-ROW($A$8)+ROW('С закупкой'!$A$8),MATCH("Наименование",'С закупкой'!$A$8:$Z$8,0)),IF(ISTEXT(INDEX('С закупкой'!$A:$Z,ROW()-ROW($A$8)+ROW('С закупкой'!$A$8),MATCH("№",'С закупкой'!$A$8:$Z$8,0))),INDEX('С закупкой'!$A:$Z,ROW()-ROW($A$8)+ROW('С закупкой'!$A$8),MATCH("№",'С закупкой'!$A$8:$Z$8,0)),""))</f>
        <v/>
      </c>
      <c r="D333" s="49">
        <f>IF(INDEX('С закупкой'!$A:$Z,ROW()-ROW($A$8)+ROW('С закупкой'!$A$8),MATCH("Бренд",'С закупкой'!$A$8:$Z$8,0))="","",INDEX('С закупкой'!$A:$Z,ROW()-ROW($A$8)+ROW('С закупкой'!$A$8),MATCH("Бренд",'С закупкой'!$A$8:$Z$8,0)))</f>
        <v/>
      </c>
      <c r="E333" s="50">
        <f>IF(INDEX('С закупкой'!$A:$Z,ROW()-ROW($A$8)+ROW('С закупкой'!$A$8),MATCH("Артикул",'С закупкой'!$A$8:$Z$8,0))="","",INDEX('С закупкой'!$A:$Z,ROW()-ROW($A$8)+ROW('С закупкой'!$A$8),MATCH("Артикул",'С закупкой'!$A$8:$Z$8,0)))</f>
        <v/>
      </c>
      <c r="F333" s="49">
        <f>IF(INDEX('С закупкой'!$A:$Z,ROW()-ROW($A$8)+ROW('С закупкой'!$A$8),MATCH("Комната",'С закупкой'!$A$8:$Z$8,0))="","",INDEX('С закупкой'!$A:$Z,ROW()-ROW($A$8)+ROW('С закупкой'!$A$8),MATCH("Комната",'С закупкой'!$A$8:$Z$8,0)))</f>
        <v/>
      </c>
      <c r="G333" s="51">
        <f>IF(INDEX('С закупкой'!$A:$Z,ROW()-ROW($A$8)+ROW('С закупкой'!$A$8),MATCH("Кол-во",'С закупкой'!$A$8:$Z$8,0))="","",INDEX('С закупкой'!$A:$Z,ROW()-ROW($A$8)+ROW('С закупкой'!$A$8),MATCH("Кол-во",'С закупкой'!$A$8:$Z$8,0)))</f>
        <v/>
      </c>
      <c r="H333" s="52">
        <f>IF(INDEX('С закупкой'!$A:$Z,ROW()-ROW($A$8)+ROW('С закупкой'!$A$8),MATCH("Ед.",'С закупкой'!$A$8:$Z$8,0))="","",INDEX('С закупкой'!$A:$Z,ROW()-ROW($A$8)+ROW('С закупкой'!$A$8),MATCH("Ед.",'С закупкой'!$A$8:$Z$8,0)))</f>
        <v/>
      </c>
      <c r="I333" s="53">
        <f>IF(INDEX('С закупкой'!$A:$Z,ROW()-ROW($A$8)+ROW('С закупкой'!$A$8),MATCH("Клиенту за ед.",'С закупкой'!$A$8:$Z$8,0))="","",INDEX('С закупкой'!$A:$Z,ROW()-ROW($A$8)+ROW('С закупкой'!$A$8),MATCH("Клиенту за ед.",'С закупкой'!$A$8:$Z$8,0)))</f>
        <v/>
      </c>
      <c r="J333" s="54">
        <f>IF(LEFT($C333,6)="Итого:",SUM(J$8:J332)-2*SUMIF($C$8:$C332,"Итого:*",J$8:J332),IF($C333="ИТОГО ПО ПРОЕКТУ",SUM(J$8:J332)-SUMIF($C$8:$C332,"Итого:*",J$8:J332),IF(INDEX('С закупкой'!$A:$Z,ROW()-ROW($A$8)+ROW('С закупкой'!$A$8),MATCH("Сумма клиенту",'С закупкой'!$A$8:$Z$8,0))="","",INDEX('С закупкой'!$A:$Z,ROW()-ROW($A$8)+ROW('С закупкой'!$A$8),MATCH("Сумма клиенту",'С закупкой'!$A$8:$Z$8,0)))))</f>
        <v/>
      </c>
      <c r="K333" s="50">
        <f>IF(INDEX('С закупкой'!$A:$Z,ROW()-ROW($A$8)+ROW('С закупкой'!$A$8),MATCH("Поставка",'С закупкой'!$A$8:$Z$8,0))="","",INDEX('С закупкой'!$A:$Z,ROW()-ROW($A$8)+ROW('С закупкой'!$A$8),MATCH("Поставка",'С закупкой'!$A$8:$Z$8,0)))</f>
        <v/>
      </c>
      <c r="L333" s="50">
        <f>IF(INDEX('С закупкой'!$A:$Z,ROW()-ROW($A$8)+ROW('С закупкой'!$A$8),MATCH("Примечание",'С закупкой'!$A$8:$Z$8,0))="","",INDEX('С закупкой'!$A:$Z,ROW()-ROW($A$8)+ROW('С закупкой'!$A$8),MATCH("Примечание",'С закупкой'!$A$8:$Z$8,0)))</f>
        <v/>
      </c>
    </row>
    <row r="334" ht="36" customHeight="1">
      <c r="A334" s="47">
        <f>IF(ISNA(MATCH("№",'С закупкой'!$A$8:$Z$8,0)),"!",IF(ISNUMBER(INDEX('С закупкой'!$A:$Z,ROW()-ROW($A$8)+ROW('С закупкой'!$A$8),MATCH("№",'С закупкой'!$A$8:$Z$8,0))),INDEX('С закупкой'!$A:$Z,ROW()-ROW($A$8)+ROW('С закупкой'!$A$8),MATCH("№",'С закупкой'!$A$8:$Z$8,0)),""))</f>
        <v/>
      </c>
      <c r="B334" s="48">
        <f>IF(ISBLANK(INDEX('С закупкой'!$A:$Z,ROW()-ROW($A$8)+ROW('С закупкой'!$A$8),MATCH("Фото",'С закупкой'!$A$8:$Z$8,0))),"",INDEX('С закупкой'!$A:$Z,ROW()-ROW($A$8)+ROW('С закупкой'!$A$8),MATCH("Фото",'С закупкой'!$A$8:$Z$8,0)))</f>
        <v/>
      </c>
      <c r="C334" s="49">
        <f>IF(INDEX('С закупкой'!$A:$Z,ROW()-ROW($A$8)+ROW('С закупкой'!$A$8),MATCH("Наименование",'С закупкой'!$A$8:$Z$8,0))&lt;&gt;"",INDEX('С закупкой'!$A:$Z,ROW()-ROW($A$8)+ROW('С закупкой'!$A$8),MATCH("Наименование",'С закупкой'!$A$8:$Z$8,0)),IF(ISTEXT(INDEX('С закупкой'!$A:$Z,ROW()-ROW($A$8)+ROW('С закупкой'!$A$8),MATCH("№",'С закупкой'!$A$8:$Z$8,0))),INDEX('С закупкой'!$A:$Z,ROW()-ROW($A$8)+ROW('С закупкой'!$A$8),MATCH("№",'С закупкой'!$A$8:$Z$8,0)),""))</f>
        <v/>
      </c>
      <c r="D334" s="49">
        <f>IF(INDEX('С закупкой'!$A:$Z,ROW()-ROW($A$8)+ROW('С закупкой'!$A$8),MATCH("Бренд",'С закупкой'!$A$8:$Z$8,0))="","",INDEX('С закупкой'!$A:$Z,ROW()-ROW($A$8)+ROW('С закупкой'!$A$8),MATCH("Бренд",'С закупкой'!$A$8:$Z$8,0)))</f>
        <v/>
      </c>
      <c r="E334" s="50">
        <f>IF(INDEX('С закупкой'!$A:$Z,ROW()-ROW($A$8)+ROW('С закупкой'!$A$8),MATCH("Артикул",'С закупкой'!$A$8:$Z$8,0))="","",INDEX('С закупкой'!$A:$Z,ROW()-ROW($A$8)+ROW('С закупкой'!$A$8),MATCH("Артикул",'С закупкой'!$A$8:$Z$8,0)))</f>
        <v/>
      </c>
      <c r="F334" s="49">
        <f>IF(INDEX('С закупкой'!$A:$Z,ROW()-ROW($A$8)+ROW('С закупкой'!$A$8),MATCH("Комната",'С закупкой'!$A$8:$Z$8,0))="","",INDEX('С закупкой'!$A:$Z,ROW()-ROW($A$8)+ROW('С закупкой'!$A$8),MATCH("Комната",'С закупкой'!$A$8:$Z$8,0)))</f>
        <v/>
      </c>
      <c r="G334" s="51">
        <f>IF(INDEX('С закупкой'!$A:$Z,ROW()-ROW($A$8)+ROW('С закупкой'!$A$8),MATCH("Кол-во",'С закупкой'!$A$8:$Z$8,0))="","",INDEX('С закупкой'!$A:$Z,ROW()-ROW($A$8)+ROW('С закупкой'!$A$8),MATCH("Кол-во",'С закупкой'!$A$8:$Z$8,0)))</f>
        <v/>
      </c>
      <c r="H334" s="52">
        <f>IF(INDEX('С закупкой'!$A:$Z,ROW()-ROW($A$8)+ROW('С закупкой'!$A$8),MATCH("Ед.",'С закупкой'!$A$8:$Z$8,0))="","",INDEX('С закупкой'!$A:$Z,ROW()-ROW($A$8)+ROW('С закупкой'!$A$8),MATCH("Ед.",'С закупкой'!$A$8:$Z$8,0)))</f>
        <v/>
      </c>
      <c r="I334" s="53">
        <f>IF(INDEX('С закупкой'!$A:$Z,ROW()-ROW($A$8)+ROW('С закупкой'!$A$8),MATCH("Клиенту за ед.",'С закупкой'!$A$8:$Z$8,0))="","",INDEX('С закупкой'!$A:$Z,ROW()-ROW($A$8)+ROW('С закупкой'!$A$8),MATCH("Клиенту за ед.",'С закупкой'!$A$8:$Z$8,0)))</f>
        <v/>
      </c>
      <c r="J334" s="54">
        <f>IF(LEFT($C334,6)="Итого:",SUM(J$8:J333)-2*SUMIF($C$8:$C333,"Итого:*",J$8:J333),IF($C334="ИТОГО ПО ПРОЕКТУ",SUM(J$8:J333)-SUMIF($C$8:$C333,"Итого:*",J$8:J333),IF(INDEX('С закупкой'!$A:$Z,ROW()-ROW($A$8)+ROW('С закупкой'!$A$8),MATCH("Сумма клиенту",'С закупкой'!$A$8:$Z$8,0))="","",INDEX('С закупкой'!$A:$Z,ROW()-ROW($A$8)+ROW('С закупкой'!$A$8),MATCH("Сумма клиенту",'С закупкой'!$A$8:$Z$8,0)))))</f>
        <v/>
      </c>
      <c r="K334" s="50">
        <f>IF(INDEX('С закупкой'!$A:$Z,ROW()-ROW($A$8)+ROW('С закупкой'!$A$8),MATCH("Поставка",'С закупкой'!$A$8:$Z$8,0))="","",INDEX('С закупкой'!$A:$Z,ROW()-ROW($A$8)+ROW('С закупкой'!$A$8),MATCH("Поставка",'С закупкой'!$A$8:$Z$8,0)))</f>
        <v/>
      </c>
      <c r="L334" s="50">
        <f>IF(INDEX('С закупкой'!$A:$Z,ROW()-ROW($A$8)+ROW('С закупкой'!$A$8),MATCH("Примечание",'С закупкой'!$A$8:$Z$8,0))="","",INDEX('С закупкой'!$A:$Z,ROW()-ROW($A$8)+ROW('С закупкой'!$A$8),MATCH("Примечание",'С закупкой'!$A$8:$Z$8,0)))</f>
        <v/>
      </c>
    </row>
    <row r="335" ht="36" customHeight="1">
      <c r="A335" s="47">
        <f>IF(ISNA(MATCH("№",'С закупкой'!$A$8:$Z$8,0)),"!",IF(ISNUMBER(INDEX('С закупкой'!$A:$Z,ROW()-ROW($A$8)+ROW('С закупкой'!$A$8),MATCH("№",'С закупкой'!$A$8:$Z$8,0))),INDEX('С закупкой'!$A:$Z,ROW()-ROW($A$8)+ROW('С закупкой'!$A$8),MATCH("№",'С закупкой'!$A$8:$Z$8,0)),""))</f>
        <v/>
      </c>
      <c r="B335" s="48">
        <f>IF(ISBLANK(INDEX('С закупкой'!$A:$Z,ROW()-ROW($A$8)+ROW('С закупкой'!$A$8),MATCH("Фото",'С закупкой'!$A$8:$Z$8,0))),"",INDEX('С закупкой'!$A:$Z,ROW()-ROW($A$8)+ROW('С закупкой'!$A$8),MATCH("Фото",'С закупкой'!$A$8:$Z$8,0)))</f>
        <v/>
      </c>
      <c r="C335" s="49">
        <f>IF(INDEX('С закупкой'!$A:$Z,ROW()-ROW($A$8)+ROW('С закупкой'!$A$8),MATCH("Наименование",'С закупкой'!$A$8:$Z$8,0))&lt;&gt;"",INDEX('С закупкой'!$A:$Z,ROW()-ROW($A$8)+ROW('С закупкой'!$A$8),MATCH("Наименование",'С закупкой'!$A$8:$Z$8,0)),IF(ISTEXT(INDEX('С закупкой'!$A:$Z,ROW()-ROW($A$8)+ROW('С закупкой'!$A$8),MATCH("№",'С закупкой'!$A$8:$Z$8,0))),INDEX('С закупкой'!$A:$Z,ROW()-ROW($A$8)+ROW('С закупкой'!$A$8),MATCH("№",'С закупкой'!$A$8:$Z$8,0)),""))</f>
        <v/>
      </c>
      <c r="D335" s="49">
        <f>IF(INDEX('С закупкой'!$A:$Z,ROW()-ROW($A$8)+ROW('С закупкой'!$A$8),MATCH("Бренд",'С закупкой'!$A$8:$Z$8,0))="","",INDEX('С закупкой'!$A:$Z,ROW()-ROW($A$8)+ROW('С закупкой'!$A$8),MATCH("Бренд",'С закупкой'!$A$8:$Z$8,0)))</f>
        <v/>
      </c>
      <c r="E335" s="50">
        <f>IF(INDEX('С закупкой'!$A:$Z,ROW()-ROW($A$8)+ROW('С закупкой'!$A$8),MATCH("Артикул",'С закупкой'!$A$8:$Z$8,0))="","",INDEX('С закупкой'!$A:$Z,ROW()-ROW($A$8)+ROW('С закупкой'!$A$8),MATCH("Артикул",'С закупкой'!$A$8:$Z$8,0)))</f>
        <v/>
      </c>
      <c r="F335" s="49">
        <f>IF(INDEX('С закупкой'!$A:$Z,ROW()-ROW($A$8)+ROW('С закупкой'!$A$8),MATCH("Комната",'С закупкой'!$A$8:$Z$8,0))="","",INDEX('С закупкой'!$A:$Z,ROW()-ROW($A$8)+ROW('С закупкой'!$A$8),MATCH("Комната",'С закупкой'!$A$8:$Z$8,0)))</f>
        <v/>
      </c>
      <c r="G335" s="51">
        <f>IF(INDEX('С закупкой'!$A:$Z,ROW()-ROW($A$8)+ROW('С закупкой'!$A$8),MATCH("Кол-во",'С закупкой'!$A$8:$Z$8,0))="","",INDEX('С закупкой'!$A:$Z,ROW()-ROW($A$8)+ROW('С закупкой'!$A$8),MATCH("Кол-во",'С закупкой'!$A$8:$Z$8,0)))</f>
        <v/>
      </c>
      <c r="H335" s="52">
        <f>IF(INDEX('С закупкой'!$A:$Z,ROW()-ROW($A$8)+ROW('С закупкой'!$A$8),MATCH("Ед.",'С закупкой'!$A$8:$Z$8,0))="","",INDEX('С закупкой'!$A:$Z,ROW()-ROW($A$8)+ROW('С закупкой'!$A$8),MATCH("Ед.",'С закупкой'!$A$8:$Z$8,0)))</f>
        <v/>
      </c>
      <c r="I335" s="53">
        <f>IF(INDEX('С закупкой'!$A:$Z,ROW()-ROW($A$8)+ROW('С закупкой'!$A$8),MATCH("Клиенту за ед.",'С закупкой'!$A$8:$Z$8,0))="","",INDEX('С закупкой'!$A:$Z,ROW()-ROW($A$8)+ROW('С закупкой'!$A$8),MATCH("Клиенту за ед.",'С закупкой'!$A$8:$Z$8,0)))</f>
        <v/>
      </c>
      <c r="J335" s="54">
        <f>IF(LEFT($C335,6)="Итого:",SUM(J$8:J334)-2*SUMIF($C$8:$C334,"Итого:*",J$8:J334),IF($C335="ИТОГО ПО ПРОЕКТУ",SUM(J$8:J334)-SUMIF($C$8:$C334,"Итого:*",J$8:J334),IF(INDEX('С закупкой'!$A:$Z,ROW()-ROW($A$8)+ROW('С закупкой'!$A$8),MATCH("Сумма клиенту",'С закупкой'!$A$8:$Z$8,0))="","",INDEX('С закупкой'!$A:$Z,ROW()-ROW($A$8)+ROW('С закупкой'!$A$8),MATCH("Сумма клиенту",'С закупкой'!$A$8:$Z$8,0)))))</f>
        <v/>
      </c>
      <c r="K335" s="50">
        <f>IF(INDEX('С закупкой'!$A:$Z,ROW()-ROW($A$8)+ROW('С закупкой'!$A$8),MATCH("Поставка",'С закупкой'!$A$8:$Z$8,0))="","",INDEX('С закупкой'!$A:$Z,ROW()-ROW($A$8)+ROW('С закупкой'!$A$8),MATCH("Поставка",'С закупкой'!$A$8:$Z$8,0)))</f>
        <v/>
      </c>
      <c r="L335" s="50">
        <f>IF(INDEX('С закупкой'!$A:$Z,ROW()-ROW($A$8)+ROW('С закупкой'!$A$8),MATCH("Примечание",'С закупкой'!$A$8:$Z$8,0))="","",INDEX('С закупкой'!$A:$Z,ROW()-ROW($A$8)+ROW('С закупкой'!$A$8),MATCH("Примечание",'С закупкой'!$A$8:$Z$8,0)))</f>
        <v/>
      </c>
    </row>
    <row r="336" ht="36" customHeight="1">
      <c r="A336" s="47">
        <f>IF(ISNA(MATCH("№",'С закупкой'!$A$8:$Z$8,0)),"!",IF(ISNUMBER(INDEX('С закупкой'!$A:$Z,ROW()-ROW($A$8)+ROW('С закупкой'!$A$8),MATCH("№",'С закупкой'!$A$8:$Z$8,0))),INDEX('С закупкой'!$A:$Z,ROW()-ROW($A$8)+ROW('С закупкой'!$A$8),MATCH("№",'С закупкой'!$A$8:$Z$8,0)),""))</f>
        <v/>
      </c>
      <c r="B336" s="48">
        <f>IF(ISBLANK(INDEX('С закупкой'!$A:$Z,ROW()-ROW($A$8)+ROW('С закупкой'!$A$8),MATCH("Фото",'С закупкой'!$A$8:$Z$8,0))),"",INDEX('С закупкой'!$A:$Z,ROW()-ROW($A$8)+ROW('С закупкой'!$A$8),MATCH("Фото",'С закупкой'!$A$8:$Z$8,0)))</f>
        <v/>
      </c>
      <c r="C336" s="49">
        <f>IF(INDEX('С закупкой'!$A:$Z,ROW()-ROW($A$8)+ROW('С закупкой'!$A$8),MATCH("Наименование",'С закупкой'!$A$8:$Z$8,0))&lt;&gt;"",INDEX('С закупкой'!$A:$Z,ROW()-ROW($A$8)+ROW('С закупкой'!$A$8),MATCH("Наименование",'С закупкой'!$A$8:$Z$8,0)),IF(ISTEXT(INDEX('С закупкой'!$A:$Z,ROW()-ROW($A$8)+ROW('С закупкой'!$A$8),MATCH("№",'С закупкой'!$A$8:$Z$8,0))),INDEX('С закупкой'!$A:$Z,ROW()-ROW($A$8)+ROW('С закупкой'!$A$8),MATCH("№",'С закупкой'!$A$8:$Z$8,0)),""))</f>
        <v/>
      </c>
      <c r="D336" s="49">
        <f>IF(INDEX('С закупкой'!$A:$Z,ROW()-ROW($A$8)+ROW('С закупкой'!$A$8),MATCH("Бренд",'С закупкой'!$A$8:$Z$8,0))="","",INDEX('С закупкой'!$A:$Z,ROW()-ROW($A$8)+ROW('С закупкой'!$A$8),MATCH("Бренд",'С закупкой'!$A$8:$Z$8,0)))</f>
        <v/>
      </c>
      <c r="E336" s="50">
        <f>IF(INDEX('С закупкой'!$A:$Z,ROW()-ROW($A$8)+ROW('С закупкой'!$A$8),MATCH("Артикул",'С закупкой'!$A$8:$Z$8,0))="","",INDEX('С закупкой'!$A:$Z,ROW()-ROW($A$8)+ROW('С закупкой'!$A$8),MATCH("Артикул",'С закупкой'!$A$8:$Z$8,0)))</f>
        <v/>
      </c>
      <c r="F336" s="49">
        <f>IF(INDEX('С закупкой'!$A:$Z,ROW()-ROW($A$8)+ROW('С закупкой'!$A$8),MATCH("Комната",'С закупкой'!$A$8:$Z$8,0))="","",INDEX('С закупкой'!$A:$Z,ROW()-ROW($A$8)+ROW('С закупкой'!$A$8),MATCH("Комната",'С закупкой'!$A$8:$Z$8,0)))</f>
        <v/>
      </c>
      <c r="G336" s="51">
        <f>IF(INDEX('С закупкой'!$A:$Z,ROW()-ROW($A$8)+ROW('С закупкой'!$A$8),MATCH("Кол-во",'С закупкой'!$A$8:$Z$8,0))="","",INDEX('С закупкой'!$A:$Z,ROW()-ROW($A$8)+ROW('С закупкой'!$A$8),MATCH("Кол-во",'С закупкой'!$A$8:$Z$8,0)))</f>
        <v/>
      </c>
      <c r="H336" s="52">
        <f>IF(INDEX('С закупкой'!$A:$Z,ROW()-ROW($A$8)+ROW('С закупкой'!$A$8),MATCH("Ед.",'С закупкой'!$A$8:$Z$8,0))="","",INDEX('С закупкой'!$A:$Z,ROW()-ROW($A$8)+ROW('С закупкой'!$A$8),MATCH("Ед.",'С закупкой'!$A$8:$Z$8,0)))</f>
        <v/>
      </c>
      <c r="I336" s="53">
        <f>IF(INDEX('С закупкой'!$A:$Z,ROW()-ROW($A$8)+ROW('С закупкой'!$A$8),MATCH("Клиенту за ед.",'С закупкой'!$A$8:$Z$8,0))="","",INDEX('С закупкой'!$A:$Z,ROW()-ROW($A$8)+ROW('С закупкой'!$A$8),MATCH("Клиенту за ед.",'С закупкой'!$A$8:$Z$8,0)))</f>
        <v/>
      </c>
      <c r="J336" s="54">
        <f>IF(LEFT($C336,6)="Итого:",SUM(J$8:J335)-2*SUMIF($C$8:$C335,"Итого:*",J$8:J335),IF($C336="ИТОГО ПО ПРОЕКТУ",SUM(J$8:J335)-SUMIF($C$8:$C335,"Итого:*",J$8:J335),IF(INDEX('С закупкой'!$A:$Z,ROW()-ROW($A$8)+ROW('С закупкой'!$A$8),MATCH("Сумма клиенту",'С закупкой'!$A$8:$Z$8,0))="","",INDEX('С закупкой'!$A:$Z,ROW()-ROW($A$8)+ROW('С закупкой'!$A$8),MATCH("Сумма клиенту",'С закупкой'!$A$8:$Z$8,0)))))</f>
        <v/>
      </c>
      <c r="K336" s="50">
        <f>IF(INDEX('С закупкой'!$A:$Z,ROW()-ROW($A$8)+ROW('С закупкой'!$A$8),MATCH("Поставка",'С закупкой'!$A$8:$Z$8,0))="","",INDEX('С закупкой'!$A:$Z,ROW()-ROW($A$8)+ROW('С закупкой'!$A$8),MATCH("Поставка",'С закупкой'!$A$8:$Z$8,0)))</f>
        <v/>
      </c>
      <c r="L336" s="50">
        <f>IF(INDEX('С закупкой'!$A:$Z,ROW()-ROW($A$8)+ROW('С закупкой'!$A$8),MATCH("Примечание",'С закупкой'!$A$8:$Z$8,0))="","",INDEX('С закупкой'!$A:$Z,ROW()-ROW($A$8)+ROW('С закупкой'!$A$8),MATCH("Примечание",'С закупкой'!$A$8:$Z$8,0)))</f>
        <v/>
      </c>
    </row>
    <row r="337" ht="36" customHeight="1">
      <c r="A337" s="47">
        <f>IF(ISNA(MATCH("№",'С закупкой'!$A$8:$Z$8,0)),"!",IF(ISNUMBER(INDEX('С закупкой'!$A:$Z,ROW()-ROW($A$8)+ROW('С закупкой'!$A$8),MATCH("№",'С закупкой'!$A$8:$Z$8,0))),INDEX('С закупкой'!$A:$Z,ROW()-ROW($A$8)+ROW('С закупкой'!$A$8),MATCH("№",'С закупкой'!$A$8:$Z$8,0)),""))</f>
        <v/>
      </c>
      <c r="B337" s="48">
        <f>IF(ISBLANK(INDEX('С закупкой'!$A:$Z,ROW()-ROW($A$8)+ROW('С закупкой'!$A$8),MATCH("Фото",'С закупкой'!$A$8:$Z$8,0))),"",INDEX('С закупкой'!$A:$Z,ROW()-ROW($A$8)+ROW('С закупкой'!$A$8),MATCH("Фото",'С закупкой'!$A$8:$Z$8,0)))</f>
        <v/>
      </c>
      <c r="C337" s="49">
        <f>IF(INDEX('С закупкой'!$A:$Z,ROW()-ROW($A$8)+ROW('С закупкой'!$A$8),MATCH("Наименование",'С закупкой'!$A$8:$Z$8,0))&lt;&gt;"",INDEX('С закупкой'!$A:$Z,ROW()-ROW($A$8)+ROW('С закупкой'!$A$8),MATCH("Наименование",'С закупкой'!$A$8:$Z$8,0)),IF(ISTEXT(INDEX('С закупкой'!$A:$Z,ROW()-ROW($A$8)+ROW('С закупкой'!$A$8),MATCH("№",'С закупкой'!$A$8:$Z$8,0))),INDEX('С закупкой'!$A:$Z,ROW()-ROW($A$8)+ROW('С закупкой'!$A$8),MATCH("№",'С закупкой'!$A$8:$Z$8,0)),""))</f>
        <v/>
      </c>
      <c r="D337" s="49">
        <f>IF(INDEX('С закупкой'!$A:$Z,ROW()-ROW($A$8)+ROW('С закупкой'!$A$8),MATCH("Бренд",'С закупкой'!$A$8:$Z$8,0))="","",INDEX('С закупкой'!$A:$Z,ROW()-ROW($A$8)+ROW('С закупкой'!$A$8),MATCH("Бренд",'С закупкой'!$A$8:$Z$8,0)))</f>
        <v/>
      </c>
      <c r="E337" s="50">
        <f>IF(INDEX('С закупкой'!$A:$Z,ROW()-ROW($A$8)+ROW('С закупкой'!$A$8),MATCH("Артикул",'С закупкой'!$A$8:$Z$8,0))="","",INDEX('С закупкой'!$A:$Z,ROW()-ROW($A$8)+ROW('С закупкой'!$A$8),MATCH("Артикул",'С закупкой'!$A$8:$Z$8,0)))</f>
        <v/>
      </c>
      <c r="F337" s="49">
        <f>IF(INDEX('С закупкой'!$A:$Z,ROW()-ROW($A$8)+ROW('С закупкой'!$A$8),MATCH("Комната",'С закупкой'!$A$8:$Z$8,0))="","",INDEX('С закупкой'!$A:$Z,ROW()-ROW($A$8)+ROW('С закупкой'!$A$8),MATCH("Комната",'С закупкой'!$A$8:$Z$8,0)))</f>
        <v/>
      </c>
      <c r="G337" s="51">
        <f>IF(INDEX('С закупкой'!$A:$Z,ROW()-ROW($A$8)+ROW('С закупкой'!$A$8),MATCH("Кол-во",'С закупкой'!$A$8:$Z$8,0))="","",INDEX('С закупкой'!$A:$Z,ROW()-ROW($A$8)+ROW('С закупкой'!$A$8),MATCH("Кол-во",'С закупкой'!$A$8:$Z$8,0)))</f>
        <v/>
      </c>
      <c r="H337" s="52">
        <f>IF(INDEX('С закупкой'!$A:$Z,ROW()-ROW($A$8)+ROW('С закупкой'!$A$8),MATCH("Ед.",'С закупкой'!$A$8:$Z$8,0))="","",INDEX('С закупкой'!$A:$Z,ROW()-ROW($A$8)+ROW('С закупкой'!$A$8),MATCH("Ед.",'С закупкой'!$A$8:$Z$8,0)))</f>
        <v/>
      </c>
      <c r="I337" s="53">
        <f>IF(INDEX('С закупкой'!$A:$Z,ROW()-ROW($A$8)+ROW('С закупкой'!$A$8),MATCH("Клиенту за ед.",'С закупкой'!$A$8:$Z$8,0))="","",INDEX('С закупкой'!$A:$Z,ROW()-ROW($A$8)+ROW('С закупкой'!$A$8),MATCH("Клиенту за ед.",'С закупкой'!$A$8:$Z$8,0)))</f>
        <v/>
      </c>
      <c r="J337" s="54">
        <f>IF(LEFT($C337,6)="Итого:",SUM(J$8:J336)-2*SUMIF($C$8:$C336,"Итого:*",J$8:J336),IF($C337="ИТОГО ПО ПРОЕКТУ",SUM(J$8:J336)-SUMIF($C$8:$C336,"Итого:*",J$8:J336),IF(INDEX('С закупкой'!$A:$Z,ROW()-ROW($A$8)+ROW('С закупкой'!$A$8),MATCH("Сумма клиенту",'С закупкой'!$A$8:$Z$8,0))="","",INDEX('С закупкой'!$A:$Z,ROW()-ROW($A$8)+ROW('С закупкой'!$A$8),MATCH("Сумма клиенту",'С закупкой'!$A$8:$Z$8,0)))))</f>
        <v/>
      </c>
      <c r="K337" s="50">
        <f>IF(INDEX('С закупкой'!$A:$Z,ROW()-ROW($A$8)+ROW('С закупкой'!$A$8),MATCH("Поставка",'С закупкой'!$A$8:$Z$8,0))="","",INDEX('С закупкой'!$A:$Z,ROW()-ROW($A$8)+ROW('С закупкой'!$A$8),MATCH("Поставка",'С закупкой'!$A$8:$Z$8,0)))</f>
        <v/>
      </c>
      <c r="L337" s="50">
        <f>IF(INDEX('С закупкой'!$A:$Z,ROW()-ROW($A$8)+ROW('С закупкой'!$A$8),MATCH("Примечание",'С закупкой'!$A$8:$Z$8,0))="","",INDEX('С закупкой'!$A:$Z,ROW()-ROW($A$8)+ROW('С закупкой'!$A$8),MATCH("Примечание",'С закупкой'!$A$8:$Z$8,0)))</f>
        <v/>
      </c>
    </row>
    <row r="338" ht="36" customHeight="1">
      <c r="A338" s="47">
        <f>IF(ISNA(MATCH("№",'С закупкой'!$A$8:$Z$8,0)),"!",IF(ISNUMBER(INDEX('С закупкой'!$A:$Z,ROW()-ROW($A$8)+ROW('С закупкой'!$A$8),MATCH("№",'С закупкой'!$A$8:$Z$8,0))),INDEX('С закупкой'!$A:$Z,ROW()-ROW($A$8)+ROW('С закупкой'!$A$8),MATCH("№",'С закупкой'!$A$8:$Z$8,0)),""))</f>
        <v/>
      </c>
      <c r="B338" s="48">
        <f>IF(ISBLANK(INDEX('С закупкой'!$A:$Z,ROW()-ROW($A$8)+ROW('С закупкой'!$A$8),MATCH("Фото",'С закупкой'!$A$8:$Z$8,0))),"",INDEX('С закупкой'!$A:$Z,ROW()-ROW($A$8)+ROW('С закупкой'!$A$8),MATCH("Фото",'С закупкой'!$A$8:$Z$8,0)))</f>
        <v/>
      </c>
      <c r="C338" s="49">
        <f>IF(INDEX('С закупкой'!$A:$Z,ROW()-ROW($A$8)+ROW('С закупкой'!$A$8),MATCH("Наименование",'С закупкой'!$A$8:$Z$8,0))&lt;&gt;"",INDEX('С закупкой'!$A:$Z,ROW()-ROW($A$8)+ROW('С закупкой'!$A$8),MATCH("Наименование",'С закупкой'!$A$8:$Z$8,0)),IF(ISTEXT(INDEX('С закупкой'!$A:$Z,ROW()-ROW($A$8)+ROW('С закупкой'!$A$8),MATCH("№",'С закупкой'!$A$8:$Z$8,0))),INDEX('С закупкой'!$A:$Z,ROW()-ROW($A$8)+ROW('С закупкой'!$A$8),MATCH("№",'С закупкой'!$A$8:$Z$8,0)),""))</f>
        <v/>
      </c>
      <c r="D338" s="49">
        <f>IF(INDEX('С закупкой'!$A:$Z,ROW()-ROW($A$8)+ROW('С закупкой'!$A$8),MATCH("Бренд",'С закупкой'!$A$8:$Z$8,0))="","",INDEX('С закупкой'!$A:$Z,ROW()-ROW($A$8)+ROW('С закупкой'!$A$8),MATCH("Бренд",'С закупкой'!$A$8:$Z$8,0)))</f>
        <v/>
      </c>
      <c r="E338" s="50">
        <f>IF(INDEX('С закупкой'!$A:$Z,ROW()-ROW($A$8)+ROW('С закупкой'!$A$8),MATCH("Артикул",'С закупкой'!$A$8:$Z$8,0))="","",INDEX('С закупкой'!$A:$Z,ROW()-ROW($A$8)+ROW('С закупкой'!$A$8),MATCH("Артикул",'С закупкой'!$A$8:$Z$8,0)))</f>
        <v/>
      </c>
      <c r="F338" s="49">
        <f>IF(INDEX('С закупкой'!$A:$Z,ROW()-ROW($A$8)+ROW('С закупкой'!$A$8),MATCH("Комната",'С закупкой'!$A$8:$Z$8,0))="","",INDEX('С закупкой'!$A:$Z,ROW()-ROW($A$8)+ROW('С закупкой'!$A$8),MATCH("Комната",'С закупкой'!$A$8:$Z$8,0)))</f>
        <v/>
      </c>
      <c r="G338" s="51">
        <f>IF(INDEX('С закупкой'!$A:$Z,ROW()-ROW($A$8)+ROW('С закупкой'!$A$8),MATCH("Кол-во",'С закупкой'!$A$8:$Z$8,0))="","",INDEX('С закупкой'!$A:$Z,ROW()-ROW($A$8)+ROW('С закупкой'!$A$8),MATCH("Кол-во",'С закупкой'!$A$8:$Z$8,0)))</f>
        <v/>
      </c>
      <c r="H338" s="52">
        <f>IF(INDEX('С закупкой'!$A:$Z,ROW()-ROW($A$8)+ROW('С закупкой'!$A$8),MATCH("Ед.",'С закупкой'!$A$8:$Z$8,0))="","",INDEX('С закупкой'!$A:$Z,ROW()-ROW($A$8)+ROW('С закупкой'!$A$8),MATCH("Ед.",'С закупкой'!$A$8:$Z$8,0)))</f>
        <v/>
      </c>
      <c r="I338" s="53">
        <f>IF(INDEX('С закупкой'!$A:$Z,ROW()-ROW($A$8)+ROW('С закупкой'!$A$8),MATCH("Клиенту за ед.",'С закупкой'!$A$8:$Z$8,0))="","",INDEX('С закупкой'!$A:$Z,ROW()-ROW($A$8)+ROW('С закупкой'!$A$8),MATCH("Клиенту за ед.",'С закупкой'!$A$8:$Z$8,0)))</f>
        <v/>
      </c>
      <c r="J338" s="54">
        <f>IF(LEFT($C338,6)="Итого:",SUM(J$8:J337)-2*SUMIF($C$8:$C337,"Итого:*",J$8:J337),IF($C338="ИТОГО ПО ПРОЕКТУ",SUM(J$8:J337)-SUMIF($C$8:$C337,"Итого:*",J$8:J337),IF(INDEX('С закупкой'!$A:$Z,ROW()-ROW($A$8)+ROW('С закупкой'!$A$8),MATCH("Сумма клиенту",'С закупкой'!$A$8:$Z$8,0))="","",INDEX('С закупкой'!$A:$Z,ROW()-ROW($A$8)+ROW('С закупкой'!$A$8),MATCH("Сумма клиенту",'С закупкой'!$A$8:$Z$8,0)))))</f>
        <v/>
      </c>
      <c r="K338" s="50">
        <f>IF(INDEX('С закупкой'!$A:$Z,ROW()-ROW($A$8)+ROW('С закупкой'!$A$8),MATCH("Поставка",'С закупкой'!$A$8:$Z$8,0))="","",INDEX('С закупкой'!$A:$Z,ROW()-ROW($A$8)+ROW('С закупкой'!$A$8),MATCH("Поставка",'С закупкой'!$A$8:$Z$8,0)))</f>
        <v/>
      </c>
      <c r="L338" s="50">
        <f>IF(INDEX('С закупкой'!$A:$Z,ROW()-ROW($A$8)+ROW('С закупкой'!$A$8),MATCH("Примечание",'С закупкой'!$A$8:$Z$8,0))="","",INDEX('С закупкой'!$A:$Z,ROW()-ROW($A$8)+ROW('С закупкой'!$A$8),MATCH("Примечание",'С закупкой'!$A$8:$Z$8,0)))</f>
        <v/>
      </c>
    </row>
    <row r="339" ht="36" customHeight="1">
      <c r="A339" s="47">
        <f>IF(ISNA(MATCH("№",'С закупкой'!$A$8:$Z$8,0)),"!",IF(ISNUMBER(INDEX('С закупкой'!$A:$Z,ROW()-ROW($A$8)+ROW('С закупкой'!$A$8),MATCH("№",'С закупкой'!$A$8:$Z$8,0))),INDEX('С закупкой'!$A:$Z,ROW()-ROW($A$8)+ROW('С закупкой'!$A$8),MATCH("№",'С закупкой'!$A$8:$Z$8,0)),""))</f>
        <v/>
      </c>
      <c r="B339" s="48">
        <f>IF(ISBLANK(INDEX('С закупкой'!$A:$Z,ROW()-ROW($A$8)+ROW('С закупкой'!$A$8),MATCH("Фото",'С закупкой'!$A$8:$Z$8,0))),"",INDEX('С закупкой'!$A:$Z,ROW()-ROW($A$8)+ROW('С закупкой'!$A$8),MATCH("Фото",'С закупкой'!$A$8:$Z$8,0)))</f>
        <v/>
      </c>
      <c r="C339" s="49">
        <f>IF(INDEX('С закупкой'!$A:$Z,ROW()-ROW($A$8)+ROW('С закупкой'!$A$8),MATCH("Наименование",'С закупкой'!$A$8:$Z$8,0))&lt;&gt;"",INDEX('С закупкой'!$A:$Z,ROW()-ROW($A$8)+ROW('С закупкой'!$A$8),MATCH("Наименование",'С закупкой'!$A$8:$Z$8,0)),IF(ISTEXT(INDEX('С закупкой'!$A:$Z,ROW()-ROW($A$8)+ROW('С закупкой'!$A$8),MATCH("№",'С закупкой'!$A$8:$Z$8,0))),INDEX('С закупкой'!$A:$Z,ROW()-ROW($A$8)+ROW('С закупкой'!$A$8),MATCH("№",'С закупкой'!$A$8:$Z$8,0)),""))</f>
        <v/>
      </c>
      <c r="D339" s="49">
        <f>IF(INDEX('С закупкой'!$A:$Z,ROW()-ROW($A$8)+ROW('С закупкой'!$A$8),MATCH("Бренд",'С закупкой'!$A$8:$Z$8,0))="","",INDEX('С закупкой'!$A:$Z,ROW()-ROW($A$8)+ROW('С закупкой'!$A$8),MATCH("Бренд",'С закупкой'!$A$8:$Z$8,0)))</f>
        <v/>
      </c>
      <c r="E339" s="50">
        <f>IF(INDEX('С закупкой'!$A:$Z,ROW()-ROW($A$8)+ROW('С закупкой'!$A$8),MATCH("Артикул",'С закупкой'!$A$8:$Z$8,0))="","",INDEX('С закупкой'!$A:$Z,ROW()-ROW($A$8)+ROW('С закупкой'!$A$8),MATCH("Артикул",'С закупкой'!$A$8:$Z$8,0)))</f>
        <v/>
      </c>
      <c r="F339" s="49">
        <f>IF(INDEX('С закупкой'!$A:$Z,ROW()-ROW($A$8)+ROW('С закупкой'!$A$8),MATCH("Комната",'С закупкой'!$A$8:$Z$8,0))="","",INDEX('С закупкой'!$A:$Z,ROW()-ROW($A$8)+ROW('С закупкой'!$A$8),MATCH("Комната",'С закупкой'!$A$8:$Z$8,0)))</f>
        <v/>
      </c>
      <c r="G339" s="51">
        <f>IF(INDEX('С закупкой'!$A:$Z,ROW()-ROW($A$8)+ROW('С закупкой'!$A$8),MATCH("Кол-во",'С закупкой'!$A$8:$Z$8,0))="","",INDEX('С закупкой'!$A:$Z,ROW()-ROW($A$8)+ROW('С закупкой'!$A$8),MATCH("Кол-во",'С закупкой'!$A$8:$Z$8,0)))</f>
        <v/>
      </c>
      <c r="H339" s="52">
        <f>IF(INDEX('С закупкой'!$A:$Z,ROW()-ROW($A$8)+ROW('С закупкой'!$A$8),MATCH("Ед.",'С закупкой'!$A$8:$Z$8,0))="","",INDEX('С закупкой'!$A:$Z,ROW()-ROW($A$8)+ROW('С закупкой'!$A$8),MATCH("Ед.",'С закупкой'!$A$8:$Z$8,0)))</f>
        <v/>
      </c>
      <c r="I339" s="53">
        <f>IF(INDEX('С закупкой'!$A:$Z,ROW()-ROW($A$8)+ROW('С закупкой'!$A$8),MATCH("Клиенту за ед.",'С закупкой'!$A$8:$Z$8,0))="","",INDEX('С закупкой'!$A:$Z,ROW()-ROW($A$8)+ROW('С закупкой'!$A$8),MATCH("Клиенту за ед.",'С закупкой'!$A$8:$Z$8,0)))</f>
        <v/>
      </c>
      <c r="J339" s="54">
        <f>IF(LEFT($C339,6)="Итого:",SUM(J$8:J338)-2*SUMIF($C$8:$C338,"Итого:*",J$8:J338),IF($C339="ИТОГО ПО ПРОЕКТУ",SUM(J$8:J338)-SUMIF($C$8:$C338,"Итого:*",J$8:J338),IF(INDEX('С закупкой'!$A:$Z,ROW()-ROW($A$8)+ROW('С закупкой'!$A$8),MATCH("Сумма клиенту",'С закупкой'!$A$8:$Z$8,0))="","",INDEX('С закупкой'!$A:$Z,ROW()-ROW($A$8)+ROW('С закупкой'!$A$8),MATCH("Сумма клиенту",'С закупкой'!$A$8:$Z$8,0)))))</f>
        <v/>
      </c>
      <c r="K339" s="50">
        <f>IF(INDEX('С закупкой'!$A:$Z,ROW()-ROW($A$8)+ROW('С закупкой'!$A$8),MATCH("Поставка",'С закупкой'!$A$8:$Z$8,0))="","",INDEX('С закупкой'!$A:$Z,ROW()-ROW($A$8)+ROW('С закупкой'!$A$8),MATCH("Поставка",'С закупкой'!$A$8:$Z$8,0)))</f>
        <v/>
      </c>
      <c r="L339" s="50">
        <f>IF(INDEX('С закупкой'!$A:$Z,ROW()-ROW($A$8)+ROW('С закупкой'!$A$8),MATCH("Примечание",'С закупкой'!$A$8:$Z$8,0))="","",INDEX('С закупкой'!$A:$Z,ROW()-ROW($A$8)+ROW('С закупкой'!$A$8),MATCH("Примечание",'С закупкой'!$A$8:$Z$8,0)))</f>
        <v/>
      </c>
    </row>
    <row r="340" ht="36" customHeight="1">
      <c r="A340" s="47">
        <f>IF(ISNA(MATCH("№",'С закупкой'!$A$8:$Z$8,0)),"!",IF(ISNUMBER(INDEX('С закупкой'!$A:$Z,ROW()-ROW($A$8)+ROW('С закупкой'!$A$8),MATCH("№",'С закупкой'!$A$8:$Z$8,0))),INDEX('С закупкой'!$A:$Z,ROW()-ROW($A$8)+ROW('С закупкой'!$A$8),MATCH("№",'С закупкой'!$A$8:$Z$8,0)),""))</f>
        <v/>
      </c>
      <c r="B340" s="48">
        <f>IF(ISBLANK(INDEX('С закупкой'!$A:$Z,ROW()-ROW($A$8)+ROW('С закупкой'!$A$8),MATCH("Фото",'С закупкой'!$A$8:$Z$8,0))),"",INDEX('С закупкой'!$A:$Z,ROW()-ROW($A$8)+ROW('С закупкой'!$A$8),MATCH("Фото",'С закупкой'!$A$8:$Z$8,0)))</f>
        <v/>
      </c>
      <c r="C340" s="49">
        <f>IF(INDEX('С закупкой'!$A:$Z,ROW()-ROW($A$8)+ROW('С закупкой'!$A$8),MATCH("Наименование",'С закупкой'!$A$8:$Z$8,0))&lt;&gt;"",INDEX('С закупкой'!$A:$Z,ROW()-ROW($A$8)+ROW('С закупкой'!$A$8),MATCH("Наименование",'С закупкой'!$A$8:$Z$8,0)),IF(ISTEXT(INDEX('С закупкой'!$A:$Z,ROW()-ROW($A$8)+ROW('С закупкой'!$A$8),MATCH("№",'С закупкой'!$A$8:$Z$8,0))),INDEX('С закупкой'!$A:$Z,ROW()-ROW($A$8)+ROW('С закупкой'!$A$8),MATCH("№",'С закупкой'!$A$8:$Z$8,0)),""))</f>
        <v/>
      </c>
      <c r="D340" s="49">
        <f>IF(INDEX('С закупкой'!$A:$Z,ROW()-ROW($A$8)+ROW('С закупкой'!$A$8),MATCH("Бренд",'С закупкой'!$A$8:$Z$8,0))="","",INDEX('С закупкой'!$A:$Z,ROW()-ROW($A$8)+ROW('С закупкой'!$A$8),MATCH("Бренд",'С закупкой'!$A$8:$Z$8,0)))</f>
        <v/>
      </c>
      <c r="E340" s="50">
        <f>IF(INDEX('С закупкой'!$A:$Z,ROW()-ROW($A$8)+ROW('С закупкой'!$A$8),MATCH("Артикул",'С закупкой'!$A$8:$Z$8,0))="","",INDEX('С закупкой'!$A:$Z,ROW()-ROW($A$8)+ROW('С закупкой'!$A$8),MATCH("Артикул",'С закупкой'!$A$8:$Z$8,0)))</f>
        <v/>
      </c>
      <c r="F340" s="49">
        <f>IF(INDEX('С закупкой'!$A:$Z,ROW()-ROW($A$8)+ROW('С закупкой'!$A$8),MATCH("Комната",'С закупкой'!$A$8:$Z$8,0))="","",INDEX('С закупкой'!$A:$Z,ROW()-ROW($A$8)+ROW('С закупкой'!$A$8),MATCH("Комната",'С закупкой'!$A$8:$Z$8,0)))</f>
        <v/>
      </c>
      <c r="G340" s="51">
        <f>IF(INDEX('С закупкой'!$A:$Z,ROW()-ROW($A$8)+ROW('С закупкой'!$A$8),MATCH("Кол-во",'С закупкой'!$A$8:$Z$8,0))="","",INDEX('С закупкой'!$A:$Z,ROW()-ROW($A$8)+ROW('С закупкой'!$A$8),MATCH("Кол-во",'С закупкой'!$A$8:$Z$8,0)))</f>
        <v/>
      </c>
      <c r="H340" s="52">
        <f>IF(INDEX('С закупкой'!$A:$Z,ROW()-ROW($A$8)+ROW('С закупкой'!$A$8),MATCH("Ед.",'С закупкой'!$A$8:$Z$8,0))="","",INDEX('С закупкой'!$A:$Z,ROW()-ROW($A$8)+ROW('С закупкой'!$A$8),MATCH("Ед.",'С закупкой'!$A$8:$Z$8,0)))</f>
        <v/>
      </c>
      <c r="I340" s="53">
        <f>IF(INDEX('С закупкой'!$A:$Z,ROW()-ROW($A$8)+ROW('С закупкой'!$A$8),MATCH("Клиенту за ед.",'С закупкой'!$A$8:$Z$8,0))="","",INDEX('С закупкой'!$A:$Z,ROW()-ROW($A$8)+ROW('С закупкой'!$A$8),MATCH("Клиенту за ед.",'С закупкой'!$A$8:$Z$8,0)))</f>
        <v/>
      </c>
      <c r="J340" s="54">
        <f>IF(LEFT($C340,6)="Итого:",SUM(J$8:J339)-2*SUMIF($C$8:$C339,"Итого:*",J$8:J339),IF($C340="ИТОГО ПО ПРОЕКТУ",SUM(J$8:J339)-SUMIF($C$8:$C339,"Итого:*",J$8:J339),IF(INDEX('С закупкой'!$A:$Z,ROW()-ROW($A$8)+ROW('С закупкой'!$A$8),MATCH("Сумма клиенту",'С закупкой'!$A$8:$Z$8,0))="","",INDEX('С закупкой'!$A:$Z,ROW()-ROW($A$8)+ROW('С закупкой'!$A$8),MATCH("Сумма клиенту",'С закупкой'!$A$8:$Z$8,0)))))</f>
        <v/>
      </c>
      <c r="K340" s="50">
        <f>IF(INDEX('С закупкой'!$A:$Z,ROW()-ROW($A$8)+ROW('С закупкой'!$A$8),MATCH("Поставка",'С закупкой'!$A$8:$Z$8,0))="","",INDEX('С закупкой'!$A:$Z,ROW()-ROW($A$8)+ROW('С закупкой'!$A$8),MATCH("Поставка",'С закупкой'!$A$8:$Z$8,0)))</f>
        <v/>
      </c>
      <c r="L340" s="50">
        <f>IF(INDEX('С закупкой'!$A:$Z,ROW()-ROW($A$8)+ROW('С закупкой'!$A$8),MATCH("Примечание",'С закупкой'!$A$8:$Z$8,0))="","",INDEX('С закупкой'!$A:$Z,ROW()-ROW($A$8)+ROW('С закупкой'!$A$8),MATCH("Примечание",'С закупкой'!$A$8:$Z$8,0)))</f>
        <v/>
      </c>
    </row>
    <row r="341" ht="36" customHeight="1">
      <c r="A341" s="47">
        <f>IF(ISNA(MATCH("№",'С закупкой'!$A$8:$Z$8,0)),"!",IF(ISNUMBER(INDEX('С закупкой'!$A:$Z,ROW()-ROW($A$8)+ROW('С закупкой'!$A$8),MATCH("№",'С закупкой'!$A$8:$Z$8,0))),INDEX('С закупкой'!$A:$Z,ROW()-ROW($A$8)+ROW('С закупкой'!$A$8),MATCH("№",'С закупкой'!$A$8:$Z$8,0)),""))</f>
        <v/>
      </c>
      <c r="B341" s="48">
        <f>IF(ISBLANK(INDEX('С закупкой'!$A:$Z,ROW()-ROW($A$8)+ROW('С закупкой'!$A$8),MATCH("Фото",'С закупкой'!$A$8:$Z$8,0))),"",INDEX('С закупкой'!$A:$Z,ROW()-ROW($A$8)+ROW('С закупкой'!$A$8),MATCH("Фото",'С закупкой'!$A$8:$Z$8,0)))</f>
        <v/>
      </c>
      <c r="C341" s="49">
        <f>IF(INDEX('С закупкой'!$A:$Z,ROW()-ROW($A$8)+ROW('С закупкой'!$A$8),MATCH("Наименование",'С закупкой'!$A$8:$Z$8,0))&lt;&gt;"",INDEX('С закупкой'!$A:$Z,ROW()-ROW($A$8)+ROW('С закупкой'!$A$8),MATCH("Наименование",'С закупкой'!$A$8:$Z$8,0)),IF(ISTEXT(INDEX('С закупкой'!$A:$Z,ROW()-ROW($A$8)+ROW('С закупкой'!$A$8),MATCH("№",'С закупкой'!$A$8:$Z$8,0))),INDEX('С закупкой'!$A:$Z,ROW()-ROW($A$8)+ROW('С закупкой'!$A$8),MATCH("№",'С закупкой'!$A$8:$Z$8,0)),""))</f>
        <v/>
      </c>
      <c r="D341" s="49">
        <f>IF(INDEX('С закупкой'!$A:$Z,ROW()-ROW($A$8)+ROW('С закупкой'!$A$8),MATCH("Бренд",'С закупкой'!$A$8:$Z$8,0))="","",INDEX('С закупкой'!$A:$Z,ROW()-ROW($A$8)+ROW('С закупкой'!$A$8),MATCH("Бренд",'С закупкой'!$A$8:$Z$8,0)))</f>
        <v/>
      </c>
      <c r="E341" s="50">
        <f>IF(INDEX('С закупкой'!$A:$Z,ROW()-ROW($A$8)+ROW('С закупкой'!$A$8),MATCH("Артикул",'С закупкой'!$A$8:$Z$8,0))="","",INDEX('С закупкой'!$A:$Z,ROW()-ROW($A$8)+ROW('С закупкой'!$A$8),MATCH("Артикул",'С закупкой'!$A$8:$Z$8,0)))</f>
        <v/>
      </c>
      <c r="F341" s="49">
        <f>IF(INDEX('С закупкой'!$A:$Z,ROW()-ROW($A$8)+ROW('С закупкой'!$A$8),MATCH("Комната",'С закупкой'!$A$8:$Z$8,0))="","",INDEX('С закупкой'!$A:$Z,ROW()-ROW($A$8)+ROW('С закупкой'!$A$8),MATCH("Комната",'С закупкой'!$A$8:$Z$8,0)))</f>
        <v/>
      </c>
      <c r="G341" s="51">
        <f>IF(INDEX('С закупкой'!$A:$Z,ROW()-ROW($A$8)+ROW('С закупкой'!$A$8),MATCH("Кол-во",'С закупкой'!$A$8:$Z$8,0))="","",INDEX('С закупкой'!$A:$Z,ROW()-ROW($A$8)+ROW('С закупкой'!$A$8),MATCH("Кол-во",'С закупкой'!$A$8:$Z$8,0)))</f>
        <v/>
      </c>
      <c r="H341" s="52">
        <f>IF(INDEX('С закупкой'!$A:$Z,ROW()-ROW($A$8)+ROW('С закупкой'!$A$8),MATCH("Ед.",'С закупкой'!$A$8:$Z$8,0))="","",INDEX('С закупкой'!$A:$Z,ROW()-ROW($A$8)+ROW('С закупкой'!$A$8),MATCH("Ед.",'С закупкой'!$A$8:$Z$8,0)))</f>
        <v/>
      </c>
      <c r="I341" s="53">
        <f>IF(INDEX('С закупкой'!$A:$Z,ROW()-ROW($A$8)+ROW('С закупкой'!$A$8),MATCH("Клиенту за ед.",'С закупкой'!$A$8:$Z$8,0))="","",INDEX('С закупкой'!$A:$Z,ROW()-ROW($A$8)+ROW('С закупкой'!$A$8),MATCH("Клиенту за ед.",'С закупкой'!$A$8:$Z$8,0)))</f>
        <v/>
      </c>
      <c r="J341" s="54">
        <f>IF(LEFT($C341,6)="Итого:",SUM(J$8:J340)-2*SUMIF($C$8:$C340,"Итого:*",J$8:J340),IF($C341="ИТОГО ПО ПРОЕКТУ",SUM(J$8:J340)-SUMIF($C$8:$C340,"Итого:*",J$8:J340),IF(INDEX('С закупкой'!$A:$Z,ROW()-ROW($A$8)+ROW('С закупкой'!$A$8),MATCH("Сумма клиенту",'С закупкой'!$A$8:$Z$8,0))="","",INDEX('С закупкой'!$A:$Z,ROW()-ROW($A$8)+ROW('С закупкой'!$A$8),MATCH("Сумма клиенту",'С закупкой'!$A$8:$Z$8,0)))))</f>
        <v/>
      </c>
      <c r="K341" s="50">
        <f>IF(INDEX('С закупкой'!$A:$Z,ROW()-ROW($A$8)+ROW('С закупкой'!$A$8),MATCH("Поставка",'С закупкой'!$A$8:$Z$8,0))="","",INDEX('С закупкой'!$A:$Z,ROW()-ROW($A$8)+ROW('С закупкой'!$A$8),MATCH("Поставка",'С закупкой'!$A$8:$Z$8,0)))</f>
        <v/>
      </c>
      <c r="L341" s="50">
        <f>IF(INDEX('С закупкой'!$A:$Z,ROW()-ROW($A$8)+ROW('С закупкой'!$A$8),MATCH("Примечание",'С закупкой'!$A$8:$Z$8,0))="","",INDEX('С закупкой'!$A:$Z,ROW()-ROW($A$8)+ROW('С закупкой'!$A$8),MATCH("Примечание",'С закупкой'!$A$8:$Z$8,0)))</f>
        <v/>
      </c>
    </row>
    <row r="342" ht="36" customHeight="1">
      <c r="A342" s="47">
        <f>IF(ISNA(MATCH("№",'С закупкой'!$A$8:$Z$8,0)),"!",IF(ISNUMBER(INDEX('С закупкой'!$A:$Z,ROW()-ROW($A$8)+ROW('С закупкой'!$A$8),MATCH("№",'С закупкой'!$A$8:$Z$8,0))),INDEX('С закупкой'!$A:$Z,ROW()-ROW($A$8)+ROW('С закупкой'!$A$8),MATCH("№",'С закупкой'!$A$8:$Z$8,0)),""))</f>
        <v/>
      </c>
      <c r="B342" s="48">
        <f>IF(ISBLANK(INDEX('С закупкой'!$A:$Z,ROW()-ROW($A$8)+ROW('С закупкой'!$A$8),MATCH("Фото",'С закупкой'!$A$8:$Z$8,0))),"",INDEX('С закупкой'!$A:$Z,ROW()-ROW($A$8)+ROW('С закупкой'!$A$8),MATCH("Фото",'С закупкой'!$A$8:$Z$8,0)))</f>
        <v/>
      </c>
      <c r="C342" s="49">
        <f>IF(INDEX('С закупкой'!$A:$Z,ROW()-ROW($A$8)+ROW('С закупкой'!$A$8),MATCH("Наименование",'С закупкой'!$A$8:$Z$8,0))&lt;&gt;"",INDEX('С закупкой'!$A:$Z,ROW()-ROW($A$8)+ROW('С закупкой'!$A$8),MATCH("Наименование",'С закупкой'!$A$8:$Z$8,0)),IF(ISTEXT(INDEX('С закупкой'!$A:$Z,ROW()-ROW($A$8)+ROW('С закупкой'!$A$8),MATCH("№",'С закупкой'!$A$8:$Z$8,0))),INDEX('С закупкой'!$A:$Z,ROW()-ROW($A$8)+ROW('С закупкой'!$A$8),MATCH("№",'С закупкой'!$A$8:$Z$8,0)),""))</f>
        <v/>
      </c>
      <c r="D342" s="49">
        <f>IF(INDEX('С закупкой'!$A:$Z,ROW()-ROW($A$8)+ROW('С закупкой'!$A$8),MATCH("Бренд",'С закупкой'!$A$8:$Z$8,0))="","",INDEX('С закупкой'!$A:$Z,ROW()-ROW($A$8)+ROW('С закупкой'!$A$8),MATCH("Бренд",'С закупкой'!$A$8:$Z$8,0)))</f>
        <v/>
      </c>
      <c r="E342" s="50">
        <f>IF(INDEX('С закупкой'!$A:$Z,ROW()-ROW($A$8)+ROW('С закупкой'!$A$8),MATCH("Артикул",'С закупкой'!$A$8:$Z$8,0))="","",INDEX('С закупкой'!$A:$Z,ROW()-ROW($A$8)+ROW('С закупкой'!$A$8),MATCH("Артикул",'С закупкой'!$A$8:$Z$8,0)))</f>
        <v/>
      </c>
      <c r="F342" s="49">
        <f>IF(INDEX('С закупкой'!$A:$Z,ROW()-ROW($A$8)+ROW('С закупкой'!$A$8),MATCH("Комната",'С закупкой'!$A$8:$Z$8,0))="","",INDEX('С закупкой'!$A:$Z,ROW()-ROW($A$8)+ROW('С закупкой'!$A$8),MATCH("Комната",'С закупкой'!$A$8:$Z$8,0)))</f>
        <v/>
      </c>
      <c r="G342" s="51">
        <f>IF(INDEX('С закупкой'!$A:$Z,ROW()-ROW($A$8)+ROW('С закупкой'!$A$8),MATCH("Кол-во",'С закупкой'!$A$8:$Z$8,0))="","",INDEX('С закупкой'!$A:$Z,ROW()-ROW($A$8)+ROW('С закупкой'!$A$8),MATCH("Кол-во",'С закупкой'!$A$8:$Z$8,0)))</f>
        <v/>
      </c>
      <c r="H342" s="52">
        <f>IF(INDEX('С закупкой'!$A:$Z,ROW()-ROW($A$8)+ROW('С закупкой'!$A$8),MATCH("Ед.",'С закупкой'!$A$8:$Z$8,0))="","",INDEX('С закупкой'!$A:$Z,ROW()-ROW($A$8)+ROW('С закупкой'!$A$8),MATCH("Ед.",'С закупкой'!$A$8:$Z$8,0)))</f>
        <v/>
      </c>
      <c r="I342" s="53">
        <f>IF(INDEX('С закупкой'!$A:$Z,ROW()-ROW($A$8)+ROW('С закупкой'!$A$8),MATCH("Клиенту за ед.",'С закупкой'!$A$8:$Z$8,0))="","",INDEX('С закупкой'!$A:$Z,ROW()-ROW($A$8)+ROW('С закупкой'!$A$8),MATCH("Клиенту за ед.",'С закупкой'!$A$8:$Z$8,0)))</f>
        <v/>
      </c>
      <c r="J342" s="54">
        <f>IF(LEFT($C342,6)="Итого:",SUM(J$8:J341)-2*SUMIF($C$8:$C341,"Итого:*",J$8:J341),IF($C342="ИТОГО ПО ПРОЕКТУ",SUM(J$8:J341)-SUMIF($C$8:$C341,"Итого:*",J$8:J341),IF(INDEX('С закупкой'!$A:$Z,ROW()-ROW($A$8)+ROW('С закупкой'!$A$8),MATCH("Сумма клиенту",'С закупкой'!$A$8:$Z$8,0))="","",INDEX('С закупкой'!$A:$Z,ROW()-ROW($A$8)+ROW('С закупкой'!$A$8),MATCH("Сумма клиенту",'С закупкой'!$A$8:$Z$8,0)))))</f>
        <v/>
      </c>
      <c r="K342" s="50">
        <f>IF(INDEX('С закупкой'!$A:$Z,ROW()-ROW($A$8)+ROW('С закупкой'!$A$8),MATCH("Поставка",'С закупкой'!$A$8:$Z$8,0))="","",INDEX('С закупкой'!$A:$Z,ROW()-ROW($A$8)+ROW('С закупкой'!$A$8),MATCH("Поставка",'С закупкой'!$A$8:$Z$8,0)))</f>
        <v/>
      </c>
      <c r="L342" s="50">
        <f>IF(INDEX('С закупкой'!$A:$Z,ROW()-ROW($A$8)+ROW('С закупкой'!$A$8),MATCH("Примечание",'С закупкой'!$A$8:$Z$8,0))="","",INDEX('С закупкой'!$A:$Z,ROW()-ROW($A$8)+ROW('С закупкой'!$A$8),MATCH("Примечание",'С закупкой'!$A$8:$Z$8,0)))</f>
        <v/>
      </c>
    </row>
    <row r="343" ht="36" customHeight="1">
      <c r="A343" s="47">
        <f>IF(ISNA(MATCH("№",'С закупкой'!$A$8:$Z$8,0)),"!",IF(ISNUMBER(INDEX('С закупкой'!$A:$Z,ROW()-ROW($A$8)+ROW('С закупкой'!$A$8),MATCH("№",'С закупкой'!$A$8:$Z$8,0))),INDEX('С закупкой'!$A:$Z,ROW()-ROW($A$8)+ROW('С закупкой'!$A$8),MATCH("№",'С закупкой'!$A$8:$Z$8,0)),""))</f>
        <v/>
      </c>
      <c r="B343" s="48">
        <f>IF(ISBLANK(INDEX('С закупкой'!$A:$Z,ROW()-ROW($A$8)+ROW('С закупкой'!$A$8),MATCH("Фото",'С закупкой'!$A$8:$Z$8,0))),"",INDEX('С закупкой'!$A:$Z,ROW()-ROW($A$8)+ROW('С закупкой'!$A$8),MATCH("Фото",'С закупкой'!$A$8:$Z$8,0)))</f>
        <v/>
      </c>
      <c r="C343" s="49">
        <f>IF(INDEX('С закупкой'!$A:$Z,ROW()-ROW($A$8)+ROW('С закупкой'!$A$8),MATCH("Наименование",'С закупкой'!$A$8:$Z$8,0))&lt;&gt;"",INDEX('С закупкой'!$A:$Z,ROW()-ROW($A$8)+ROW('С закупкой'!$A$8),MATCH("Наименование",'С закупкой'!$A$8:$Z$8,0)),IF(ISTEXT(INDEX('С закупкой'!$A:$Z,ROW()-ROW($A$8)+ROW('С закупкой'!$A$8),MATCH("№",'С закупкой'!$A$8:$Z$8,0))),INDEX('С закупкой'!$A:$Z,ROW()-ROW($A$8)+ROW('С закупкой'!$A$8),MATCH("№",'С закупкой'!$A$8:$Z$8,0)),""))</f>
        <v/>
      </c>
      <c r="D343" s="49">
        <f>IF(INDEX('С закупкой'!$A:$Z,ROW()-ROW($A$8)+ROW('С закупкой'!$A$8),MATCH("Бренд",'С закупкой'!$A$8:$Z$8,0))="","",INDEX('С закупкой'!$A:$Z,ROW()-ROW($A$8)+ROW('С закупкой'!$A$8),MATCH("Бренд",'С закупкой'!$A$8:$Z$8,0)))</f>
        <v/>
      </c>
      <c r="E343" s="50">
        <f>IF(INDEX('С закупкой'!$A:$Z,ROW()-ROW($A$8)+ROW('С закупкой'!$A$8),MATCH("Артикул",'С закупкой'!$A$8:$Z$8,0))="","",INDEX('С закупкой'!$A:$Z,ROW()-ROW($A$8)+ROW('С закупкой'!$A$8),MATCH("Артикул",'С закупкой'!$A$8:$Z$8,0)))</f>
        <v/>
      </c>
      <c r="F343" s="49">
        <f>IF(INDEX('С закупкой'!$A:$Z,ROW()-ROW($A$8)+ROW('С закупкой'!$A$8),MATCH("Комната",'С закупкой'!$A$8:$Z$8,0))="","",INDEX('С закупкой'!$A:$Z,ROW()-ROW($A$8)+ROW('С закупкой'!$A$8),MATCH("Комната",'С закупкой'!$A$8:$Z$8,0)))</f>
        <v/>
      </c>
      <c r="G343" s="51">
        <f>IF(INDEX('С закупкой'!$A:$Z,ROW()-ROW($A$8)+ROW('С закупкой'!$A$8),MATCH("Кол-во",'С закупкой'!$A$8:$Z$8,0))="","",INDEX('С закупкой'!$A:$Z,ROW()-ROW($A$8)+ROW('С закупкой'!$A$8),MATCH("Кол-во",'С закупкой'!$A$8:$Z$8,0)))</f>
        <v/>
      </c>
      <c r="H343" s="52">
        <f>IF(INDEX('С закупкой'!$A:$Z,ROW()-ROW($A$8)+ROW('С закупкой'!$A$8),MATCH("Ед.",'С закупкой'!$A$8:$Z$8,0))="","",INDEX('С закупкой'!$A:$Z,ROW()-ROW($A$8)+ROW('С закупкой'!$A$8),MATCH("Ед.",'С закупкой'!$A$8:$Z$8,0)))</f>
        <v/>
      </c>
      <c r="I343" s="53">
        <f>IF(INDEX('С закупкой'!$A:$Z,ROW()-ROW($A$8)+ROW('С закупкой'!$A$8),MATCH("Клиенту за ед.",'С закупкой'!$A$8:$Z$8,0))="","",INDEX('С закупкой'!$A:$Z,ROW()-ROW($A$8)+ROW('С закупкой'!$A$8),MATCH("Клиенту за ед.",'С закупкой'!$A$8:$Z$8,0)))</f>
        <v/>
      </c>
      <c r="J343" s="54">
        <f>IF(LEFT($C343,6)="Итого:",SUM(J$8:J342)-2*SUMIF($C$8:$C342,"Итого:*",J$8:J342),IF($C343="ИТОГО ПО ПРОЕКТУ",SUM(J$8:J342)-SUMIF($C$8:$C342,"Итого:*",J$8:J342),IF(INDEX('С закупкой'!$A:$Z,ROW()-ROW($A$8)+ROW('С закупкой'!$A$8),MATCH("Сумма клиенту",'С закупкой'!$A$8:$Z$8,0))="","",INDEX('С закупкой'!$A:$Z,ROW()-ROW($A$8)+ROW('С закупкой'!$A$8),MATCH("Сумма клиенту",'С закупкой'!$A$8:$Z$8,0)))))</f>
        <v/>
      </c>
      <c r="K343" s="50">
        <f>IF(INDEX('С закупкой'!$A:$Z,ROW()-ROW($A$8)+ROW('С закупкой'!$A$8),MATCH("Поставка",'С закупкой'!$A$8:$Z$8,0))="","",INDEX('С закупкой'!$A:$Z,ROW()-ROW($A$8)+ROW('С закупкой'!$A$8),MATCH("Поставка",'С закупкой'!$A$8:$Z$8,0)))</f>
        <v/>
      </c>
      <c r="L343" s="50">
        <f>IF(INDEX('С закупкой'!$A:$Z,ROW()-ROW($A$8)+ROW('С закупкой'!$A$8),MATCH("Примечание",'С закупкой'!$A$8:$Z$8,0))="","",INDEX('С закупкой'!$A:$Z,ROW()-ROW($A$8)+ROW('С закупкой'!$A$8),MATCH("Примечание",'С закупкой'!$A$8:$Z$8,0)))</f>
        <v/>
      </c>
    </row>
    <row r="344" ht="36" customHeight="1">
      <c r="A344" s="47">
        <f>IF(ISNA(MATCH("№",'С закупкой'!$A$8:$Z$8,0)),"!",IF(ISNUMBER(INDEX('С закупкой'!$A:$Z,ROW()-ROW($A$8)+ROW('С закупкой'!$A$8),MATCH("№",'С закупкой'!$A$8:$Z$8,0))),INDEX('С закупкой'!$A:$Z,ROW()-ROW($A$8)+ROW('С закупкой'!$A$8),MATCH("№",'С закупкой'!$A$8:$Z$8,0)),""))</f>
        <v/>
      </c>
      <c r="B344" s="48">
        <f>IF(ISBLANK(INDEX('С закупкой'!$A:$Z,ROW()-ROW($A$8)+ROW('С закупкой'!$A$8),MATCH("Фото",'С закупкой'!$A$8:$Z$8,0))),"",INDEX('С закупкой'!$A:$Z,ROW()-ROW($A$8)+ROW('С закупкой'!$A$8),MATCH("Фото",'С закупкой'!$A$8:$Z$8,0)))</f>
        <v/>
      </c>
      <c r="C344" s="49">
        <f>IF(INDEX('С закупкой'!$A:$Z,ROW()-ROW($A$8)+ROW('С закупкой'!$A$8),MATCH("Наименование",'С закупкой'!$A$8:$Z$8,0))&lt;&gt;"",INDEX('С закупкой'!$A:$Z,ROW()-ROW($A$8)+ROW('С закупкой'!$A$8),MATCH("Наименование",'С закупкой'!$A$8:$Z$8,0)),IF(ISTEXT(INDEX('С закупкой'!$A:$Z,ROW()-ROW($A$8)+ROW('С закупкой'!$A$8),MATCH("№",'С закупкой'!$A$8:$Z$8,0))),INDEX('С закупкой'!$A:$Z,ROW()-ROW($A$8)+ROW('С закупкой'!$A$8),MATCH("№",'С закупкой'!$A$8:$Z$8,0)),""))</f>
        <v/>
      </c>
      <c r="D344" s="49">
        <f>IF(INDEX('С закупкой'!$A:$Z,ROW()-ROW($A$8)+ROW('С закупкой'!$A$8),MATCH("Бренд",'С закупкой'!$A$8:$Z$8,0))="","",INDEX('С закупкой'!$A:$Z,ROW()-ROW($A$8)+ROW('С закупкой'!$A$8),MATCH("Бренд",'С закупкой'!$A$8:$Z$8,0)))</f>
        <v/>
      </c>
      <c r="E344" s="50">
        <f>IF(INDEX('С закупкой'!$A:$Z,ROW()-ROW($A$8)+ROW('С закупкой'!$A$8),MATCH("Артикул",'С закупкой'!$A$8:$Z$8,0))="","",INDEX('С закупкой'!$A:$Z,ROW()-ROW($A$8)+ROW('С закупкой'!$A$8),MATCH("Артикул",'С закупкой'!$A$8:$Z$8,0)))</f>
        <v/>
      </c>
      <c r="F344" s="49">
        <f>IF(INDEX('С закупкой'!$A:$Z,ROW()-ROW($A$8)+ROW('С закупкой'!$A$8),MATCH("Комната",'С закупкой'!$A$8:$Z$8,0))="","",INDEX('С закупкой'!$A:$Z,ROW()-ROW($A$8)+ROW('С закупкой'!$A$8),MATCH("Комната",'С закупкой'!$A$8:$Z$8,0)))</f>
        <v/>
      </c>
      <c r="G344" s="51">
        <f>IF(INDEX('С закупкой'!$A:$Z,ROW()-ROW($A$8)+ROW('С закупкой'!$A$8),MATCH("Кол-во",'С закупкой'!$A$8:$Z$8,0))="","",INDEX('С закупкой'!$A:$Z,ROW()-ROW($A$8)+ROW('С закупкой'!$A$8),MATCH("Кол-во",'С закупкой'!$A$8:$Z$8,0)))</f>
        <v/>
      </c>
      <c r="H344" s="52">
        <f>IF(INDEX('С закупкой'!$A:$Z,ROW()-ROW($A$8)+ROW('С закупкой'!$A$8),MATCH("Ед.",'С закупкой'!$A$8:$Z$8,0))="","",INDEX('С закупкой'!$A:$Z,ROW()-ROW($A$8)+ROW('С закупкой'!$A$8),MATCH("Ед.",'С закупкой'!$A$8:$Z$8,0)))</f>
        <v/>
      </c>
      <c r="I344" s="53">
        <f>IF(INDEX('С закупкой'!$A:$Z,ROW()-ROW($A$8)+ROW('С закупкой'!$A$8),MATCH("Клиенту за ед.",'С закупкой'!$A$8:$Z$8,0))="","",INDEX('С закупкой'!$A:$Z,ROW()-ROW($A$8)+ROW('С закупкой'!$A$8),MATCH("Клиенту за ед.",'С закупкой'!$A$8:$Z$8,0)))</f>
        <v/>
      </c>
      <c r="J344" s="54">
        <f>IF(LEFT($C344,6)="Итого:",SUM(J$8:J343)-2*SUMIF($C$8:$C343,"Итого:*",J$8:J343),IF($C344="ИТОГО ПО ПРОЕКТУ",SUM(J$8:J343)-SUMIF($C$8:$C343,"Итого:*",J$8:J343),IF(INDEX('С закупкой'!$A:$Z,ROW()-ROW($A$8)+ROW('С закупкой'!$A$8),MATCH("Сумма клиенту",'С закупкой'!$A$8:$Z$8,0))="","",INDEX('С закупкой'!$A:$Z,ROW()-ROW($A$8)+ROW('С закупкой'!$A$8),MATCH("Сумма клиенту",'С закупкой'!$A$8:$Z$8,0)))))</f>
        <v/>
      </c>
      <c r="K344" s="50">
        <f>IF(INDEX('С закупкой'!$A:$Z,ROW()-ROW($A$8)+ROW('С закупкой'!$A$8),MATCH("Поставка",'С закупкой'!$A$8:$Z$8,0))="","",INDEX('С закупкой'!$A:$Z,ROW()-ROW($A$8)+ROW('С закупкой'!$A$8),MATCH("Поставка",'С закупкой'!$A$8:$Z$8,0)))</f>
        <v/>
      </c>
      <c r="L344" s="50">
        <f>IF(INDEX('С закупкой'!$A:$Z,ROW()-ROW($A$8)+ROW('С закупкой'!$A$8),MATCH("Примечание",'С закупкой'!$A$8:$Z$8,0))="","",INDEX('С закупкой'!$A:$Z,ROW()-ROW($A$8)+ROW('С закупкой'!$A$8),MATCH("Примечание",'С закупкой'!$A$8:$Z$8,0)))</f>
        <v/>
      </c>
    </row>
    <row r="345" ht="36" customHeight="1">
      <c r="A345" s="47">
        <f>IF(ISNA(MATCH("№",'С закупкой'!$A$8:$Z$8,0)),"!",IF(ISNUMBER(INDEX('С закупкой'!$A:$Z,ROW()-ROW($A$8)+ROW('С закупкой'!$A$8),MATCH("№",'С закупкой'!$A$8:$Z$8,0))),INDEX('С закупкой'!$A:$Z,ROW()-ROW($A$8)+ROW('С закупкой'!$A$8),MATCH("№",'С закупкой'!$A$8:$Z$8,0)),""))</f>
        <v/>
      </c>
      <c r="B345" s="48">
        <f>IF(ISBLANK(INDEX('С закупкой'!$A:$Z,ROW()-ROW($A$8)+ROW('С закупкой'!$A$8),MATCH("Фото",'С закупкой'!$A$8:$Z$8,0))),"",INDEX('С закупкой'!$A:$Z,ROW()-ROW($A$8)+ROW('С закупкой'!$A$8),MATCH("Фото",'С закупкой'!$A$8:$Z$8,0)))</f>
        <v/>
      </c>
      <c r="C345" s="49">
        <f>IF(INDEX('С закупкой'!$A:$Z,ROW()-ROW($A$8)+ROW('С закупкой'!$A$8),MATCH("Наименование",'С закупкой'!$A$8:$Z$8,0))&lt;&gt;"",INDEX('С закупкой'!$A:$Z,ROW()-ROW($A$8)+ROW('С закупкой'!$A$8),MATCH("Наименование",'С закупкой'!$A$8:$Z$8,0)),IF(ISTEXT(INDEX('С закупкой'!$A:$Z,ROW()-ROW($A$8)+ROW('С закупкой'!$A$8),MATCH("№",'С закупкой'!$A$8:$Z$8,0))),INDEX('С закупкой'!$A:$Z,ROW()-ROW($A$8)+ROW('С закупкой'!$A$8),MATCH("№",'С закупкой'!$A$8:$Z$8,0)),""))</f>
        <v/>
      </c>
      <c r="D345" s="49">
        <f>IF(INDEX('С закупкой'!$A:$Z,ROW()-ROW($A$8)+ROW('С закупкой'!$A$8),MATCH("Бренд",'С закупкой'!$A$8:$Z$8,0))="","",INDEX('С закупкой'!$A:$Z,ROW()-ROW($A$8)+ROW('С закупкой'!$A$8),MATCH("Бренд",'С закупкой'!$A$8:$Z$8,0)))</f>
        <v/>
      </c>
      <c r="E345" s="50">
        <f>IF(INDEX('С закупкой'!$A:$Z,ROW()-ROW($A$8)+ROW('С закупкой'!$A$8),MATCH("Артикул",'С закупкой'!$A$8:$Z$8,0))="","",INDEX('С закупкой'!$A:$Z,ROW()-ROW($A$8)+ROW('С закупкой'!$A$8),MATCH("Артикул",'С закупкой'!$A$8:$Z$8,0)))</f>
        <v/>
      </c>
      <c r="F345" s="49">
        <f>IF(INDEX('С закупкой'!$A:$Z,ROW()-ROW($A$8)+ROW('С закупкой'!$A$8),MATCH("Комната",'С закупкой'!$A$8:$Z$8,0))="","",INDEX('С закупкой'!$A:$Z,ROW()-ROW($A$8)+ROW('С закупкой'!$A$8),MATCH("Комната",'С закупкой'!$A$8:$Z$8,0)))</f>
        <v/>
      </c>
      <c r="G345" s="51">
        <f>IF(INDEX('С закупкой'!$A:$Z,ROW()-ROW($A$8)+ROW('С закупкой'!$A$8),MATCH("Кол-во",'С закупкой'!$A$8:$Z$8,0))="","",INDEX('С закупкой'!$A:$Z,ROW()-ROW($A$8)+ROW('С закупкой'!$A$8),MATCH("Кол-во",'С закупкой'!$A$8:$Z$8,0)))</f>
        <v/>
      </c>
      <c r="H345" s="52">
        <f>IF(INDEX('С закупкой'!$A:$Z,ROW()-ROW($A$8)+ROW('С закупкой'!$A$8),MATCH("Ед.",'С закупкой'!$A$8:$Z$8,0))="","",INDEX('С закупкой'!$A:$Z,ROW()-ROW($A$8)+ROW('С закупкой'!$A$8),MATCH("Ед.",'С закупкой'!$A$8:$Z$8,0)))</f>
        <v/>
      </c>
      <c r="I345" s="53">
        <f>IF(INDEX('С закупкой'!$A:$Z,ROW()-ROW($A$8)+ROW('С закупкой'!$A$8),MATCH("Клиенту за ед.",'С закупкой'!$A$8:$Z$8,0))="","",INDEX('С закупкой'!$A:$Z,ROW()-ROW($A$8)+ROW('С закупкой'!$A$8),MATCH("Клиенту за ед.",'С закупкой'!$A$8:$Z$8,0)))</f>
        <v/>
      </c>
      <c r="J345" s="54">
        <f>IF(LEFT($C345,6)="Итого:",SUM(J$8:J344)-2*SUMIF($C$8:$C344,"Итого:*",J$8:J344),IF($C345="ИТОГО ПО ПРОЕКТУ",SUM(J$8:J344)-SUMIF($C$8:$C344,"Итого:*",J$8:J344),IF(INDEX('С закупкой'!$A:$Z,ROW()-ROW($A$8)+ROW('С закупкой'!$A$8),MATCH("Сумма клиенту",'С закупкой'!$A$8:$Z$8,0))="","",INDEX('С закупкой'!$A:$Z,ROW()-ROW($A$8)+ROW('С закупкой'!$A$8),MATCH("Сумма клиенту",'С закупкой'!$A$8:$Z$8,0)))))</f>
        <v/>
      </c>
      <c r="K345" s="50">
        <f>IF(INDEX('С закупкой'!$A:$Z,ROW()-ROW($A$8)+ROW('С закупкой'!$A$8),MATCH("Поставка",'С закупкой'!$A$8:$Z$8,0))="","",INDEX('С закупкой'!$A:$Z,ROW()-ROW($A$8)+ROW('С закупкой'!$A$8),MATCH("Поставка",'С закупкой'!$A$8:$Z$8,0)))</f>
        <v/>
      </c>
      <c r="L345" s="50">
        <f>IF(INDEX('С закупкой'!$A:$Z,ROW()-ROW($A$8)+ROW('С закупкой'!$A$8),MATCH("Примечание",'С закупкой'!$A$8:$Z$8,0))="","",INDEX('С закупкой'!$A:$Z,ROW()-ROW($A$8)+ROW('С закупкой'!$A$8),MATCH("Примечание",'С закупкой'!$A$8:$Z$8,0)))</f>
        <v/>
      </c>
    </row>
    <row r="346" ht="36" customHeight="1">
      <c r="A346" s="47">
        <f>IF(ISNA(MATCH("№",'С закупкой'!$A$8:$Z$8,0)),"!",IF(ISNUMBER(INDEX('С закупкой'!$A:$Z,ROW()-ROW($A$8)+ROW('С закупкой'!$A$8),MATCH("№",'С закупкой'!$A$8:$Z$8,0))),INDEX('С закупкой'!$A:$Z,ROW()-ROW($A$8)+ROW('С закупкой'!$A$8),MATCH("№",'С закупкой'!$A$8:$Z$8,0)),""))</f>
        <v/>
      </c>
      <c r="B346" s="48">
        <f>IF(ISBLANK(INDEX('С закупкой'!$A:$Z,ROW()-ROW($A$8)+ROW('С закупкой'!$A$8),MATCH("Фото",'С закупкой'!$A$8:$Z$8,0))),"",INDEX('С закупкой'!$A:$Z,ROW()-ROW($A$8)+ROW('С закупкой'!$A$8),MATCH("Фото",'С закупкой'!$A$8:$Z$8,0)))</f>
        <v/>
      </c>
      <c r="C346" s="49">
        <f>IF(INDEX('С закупкой'!$A:$Z,ROW()-ROW($A$8)+ROW('С закупкой'!$A$8),MATCH("Наименование",'С закупкой'!$A$8:$Z$8,0))&lt;&gt;"",INDEX('С закупкой'!$A:$Z,ROW()-ROW($A$8)+ROW('С закупкой'!$A$8),MATCH("Наименование",'С закупкой'!$A$8:$Z$8,0)),IF(ISTEXT(INDEX('С закупкой'!$A:$Z,ROW()-ROW($A$8)+ROW('С закупкой'!$A$8),MATCH("№",'С закупкой'!$A$8:$Z$8,0))),INDEX('С закупкой'!$A:$Z,ROW()-ROW($A$8)+ROW('С закупкой'!$A$8),MATCH("№",'С закупкой'!$A$8:$Z$8,0)),""))</f>
        <v/>
      </c>
      <c r="D346" s="49">
        <f>IF(INDEX('С закупкой'!$A:$Z,ROW()-ROW($A$8)+ROW('С закупкой'!$A$8),MATCH("Бренд",'С закупкой'!$A$8:$Z$8,0))="","",INDEX('С закупкой'!$A:$Z,ROW()-ROW($A$8)+ROW('С закупкой'!$A$8),MATCH("Бренд",'С закупкой'!$A$8:$Z$8,0)))</f>
        <v/>
      </c>
      <c r="E346" s="50">
        <f>IF(INDEX('С закупкой'!$A:$Z,ROW()-ROW($A$8)+ROW('С закупкой'!$A$8),MATCH("Артикул",'С закупкой'!$A$8:$Z$8,0))="","",INDEX('С закупкой'!$A:$Z,ROW()-ROW($A$8)+ROW('С закупкой'!$A$8),MATCH("Артикул",'С закупкой'!$A$8:$Z$8,0)))</f>
        <v/>
      </c>
      <c r="F346" s="49">
        <f>IF(INDEX('С закупкой'!$A:$Z,ROW()-ROW($A$8)+ROW('С закупкой'!$A$8),MATCH("Комната",'С закупкой'!$A$8:$Z$8,0))="","",INDEX('С закупкой'!$A:$Z,ROW()-ROW($A$8)+ROW('С закупкой'!$A$8),MATCH("Комната",'С закупкой'!$A$8:$Z$8,0)))</f>
        <v/>
      </c>
      <c r="G346" s="51">
        <f>IF(INDEX('С закупкой'!$A:$Z,ROW()-ROW($A$8)+ROW('С закупкой'!$A$8),MATCH("Кол-во",'С закупкой'!$A$8:$Z$8,0))="","",INDEX('С закупкой'!$A:$Z,ROW()-ROW($A$8)+ROW('С закупкой'!$A$8),MATCH("Кол-во",'С закупкой'!$A$8:$Z$8,0)))</f>
        <v/>
      </c>
      <c r="H346" s="52">
        <f>IF(INDEX('С закупкой'!$A:$Z,ROW()-ROW($A$8)+ROW('С закупкой'!$A$8),MATCH("Ед.",'С закупкой'!$A$8:$Z$8,0))="","",INDEX('С закупкой'!$A:$Z,ROW()-ROW($A$8)+ROW('С закупкой'!$A$8),MATCH("Ед.",'С закупкой'!$A$8:$Z$8,0)))</f>
        <v/>
      </c>
      <c r="I346" s="53">
        <f>IF(INDEX('С закупкой'!$A:$Z,ROW()-ROW($A$8)+ROW('С закупкой'!$A$8),MATCH("Клиенту за ед.",'С закупкой'!$A$8:$Z$8,0))="","",INDEX('С закупкой'!$A:$Z,ROW()-ROW($A$8)+ROW('С закупкой'!$A$8),MATCH("Клиенту за ед.",'С закупкой'!$A$8:$Z$8,0)))</f>
        <v/>
      </c>
      <c r="J346" s="54">
        <f>IF(LEFT($C346,6)="Итого:",SUM(J$8:J345)-2*SUMIF($C$8:$C345,"Итого:*",J$8:J345),IF($C346="ИТОГО ПО ПРОЕКТУ",SUM(J$8:J345)-SUMIF($C$8:$C345,"Итого:*",J$8:J345),IF(INDEX('С закупкой'!$A:$Z,ROW()-ROW($A$8)+ROW('С закупкой'!$A$8),MATCH("Сумма клиенту",'С закупкой'!$A$8:$Z$8,0))="","",INDEX('С закупкой'!$A:$Z,ROW()-ROW($A$8)+ROW('С закупкой'!$A$8),MATCH("Сумма клиенту",'С закупкой'!$A$8:$Z$8,0)))))</f>
        <v/>
      </c>
      <c r="K346" s="50">
        <f>IF(INDEX('С закупкой'!$A:$Z,ROW()-ROW($A$8)+ROW('С закупкой'!$A$8),MATCH("Поставка",'С закупкой'!$A$8:$Z$8,0))="","",INDEX('С закупкой'!$A:$Z,ROW()-ROW($A$8)+ROW('С закупкой'!$A$8),MATCH("Поставка",'С закупкой'!$A$8:$Z$8,0)))</f>
        <v/>
      </c>
      <c r="L346" s="50">
        <f>IF(INDEX('С закупкой'!$A:$Z,ROW()-ROW($A$8)+ROW('С закупкой'!$A$8),MATCH("Примечание",'С закупкой'!$A$8:$Z$8,0))="","",INDEX('С закупкой'!$A:$Z,ROW()-ROW($A$8)+ROW('С закупкой'!$A$8),MATCH("Примечание",'С закупкой'!$A$8:$Z$8,0)))</f>
        <v/>
      </c>
    </row>
    <row r="347" ht="36" customHeight="1">
      <c r="A347" s="47">
        <f>IF(ISNA(MATCH("№",'С закупкой'!$A$8:$Z$8,0)),"!",IF(ISNUMBER(INDEX('С закупкой'!$A:$Z,ROW()-ROW($A$8)+ROW('С закупкой'!$A$8),MATCH("№",'С закупкой'!$A$8:$Z$8,0))),INDEX('С закупкой'!$A:$Z,ROW()-ROW($A$8)+ROW('С закупкой'!$A$8),MATCH("№",'С закупкой'!$A$8:$Z$8,0)),""))</f>
        <v/>
      </c>
      <c r="B347" s="48">
        <f>IF(ISBLANK(INDEX('С закупкой'!$A:$Z,ROW()-ROW($A$8)+ROW('С закупкой'!$A$8),MATCH("Фото",'С закупкой'!$A$8:$Z$8,0))),"",INDEX('С закупкой'!$A:$Z,ROW()-ROW($A$8)+ROW('С закупкой'!$A$8),MATCH("Фото",'С закупкой'!$A$8:$Z$8,0)))</f>
        <v/>
      </c>
      <c r="C347" s="49">
        <f>IF(INDEX('С закупкой'!$A:$Z,ROW()-ROW($A$8)+ROW('С закупкой'!$A$8),MATCH("Наименование",'С закупкой'!$A$8:$Z$8,0))&lt;&gt;"",INDEX('С закупкой'!$A:$Z,ROW()-ROW($A$8)+ROW('С закупкой'!$A$8),MATCH("Наименование",'С закупкой'!$A$8:$Z$8,0)),IF(ISTEXT(INDEX('С закупкой'!$A:$Z,ROW()-ROW($A$8)+ROW('С закупкой'!$A$8),MATCH("№",'С закупкой'!$A$8:$Z$8,0))),INDEX('С закупкой'!$A:$Z,ROW()-ROW($A$8)+ROW('С закупкой'!$A$8),MATCH("№",'С закупкой'!$A$8:$Z$8,0)),""))</f>
        <v/>
      </c>
      <c r="D347" s="49">
        <f>IF(INDEX('С закупкой'!$A:$Z,ROW()-ROW($A$8)+ROW('С закупкой'!$A$8),MATCH("Бренд",'С закупкой'!$A$8:$Z$8,0))="","",INDEX('С закупкой'!$A:$Z,ROW()-ROW($A$8)+ROW('С закупкой'!$A$8),MATCH("Бренд",'С закупкой'!$A$8:$Z$8,0)))</f>
        <v/>
      </c>
      <c r="E347" s="50">
        <f>IF(INDEX('С закупкой'!$A:$Z,ROW()-ROW($A$8)+ROW('С закупкой'!$A$8),MATCH("Артикул",'С закупкой'!$A$8:$Z$8,0))="","",INDEX('С закупкой'!$A:$Z,ROW()-ROW($A$8)+ROW('С закупкой'!$A$8),MATCH("Артикул",'С закупкой'!$A$8:$Z$8,0)))</f>
        <v/>
      </c>
      <c r="F347" s="49">
        <f>IF(INDEX('С закупкой'!$A:$Z,ROW()-ROW($A$8)+ROW('С закупкой'!$A$8),MATCH("Комната",'С закупкой'!$A$8:$Z$8,0))="","",INDEX('С закупкой'!$A:$Z,ROW()-ROW($A$8)+ROW('С закупкой'!$A$8),MATCH("Комната",'С закупкой'!$A$8:$Z$8,0)))</f>
        <v/>
      </c>
      <c r="G347" s="51">
        <f>IF(INDEX('С закупкой'!$A:$Z,ROW()-ROW($A$8)+ROW('С закупкой'!$A$8),MATCH("Кол-во",'С закупкой'!$A$8:$Z$8,0))="","",INDEX('С закупкой'!$A:$Z,ROW()-ROW($A$8)+ROW('С закупкой'!$A$8),MATCH("Кол-во",'С закупкой'!$A$8:$Z$8,0)))</f>
        <v/>
      </c>
      <c r="H347" s="52">
        <f>IF(INDEX('С закупкой'!$A:$Z,ROW()-ROW($A$8)+ROW('С закупкой'!$A$8),MATCH("Ед.",'С закупкой'!$A$8:$Z$8,0))="","",INDEX('С закупкой'!$A:$Z,ROW()-ROW($A$8)+ROW('С закупкой'!$A$8),MATCH("Ед.",'С закупкой'!$A$8:$Z$8,0)))</f>
        <v/>
      </c>
      <c r="I347" s="53">
        <f>IF(INDEX('С закупкой'!$A:$Z,ROW()-ROW($A$8)+ROW('С закупкой'!$A$8),MATCH("Клиенту за ед.",'С закупкой'!$A$8:$Z$8,0))="","",INDEX('С закупкой'!$A:$Z,ROW()-ROW($A$8)+ROW('С закупкой'!$A$8),MATCH("Клиенту за ед.",'С закупкой'!$A$8:$Z$8,0)))</f>
        <v/>
      </c>
      <c r="J347" s="54">
        <f>IF(LEFT($C347,6)="Итого:",SUM(J$8:J346)-2*SUMIF($C$8:$C346,"Итого:*",J$8:J346),IF($C347="ИТОГО ПО ПРОЕКТУ",SUM(J$8:J346)-SUMIF($C$8:$C346,"Итого:*",J$8:J346),IF(INDEX('С закупкой'!$A:$Z,ROW()-ROW($A$8)+ROW('С закупкой'!$A$8),MATCH("Сумма клиенту",'С закупкой'!$A$8:$Z$8,0))="","",INDEX('С закупкой'!$A:$Z,ROW()-ROW($A$8)+ROW('С закупкой'!$A$8),MATCH("Сумма клиенту",'С закупкой'!$A$8:$Z$8,0)))))</f>
        <v/>
      </c>
      <c r="K347" s="50">
        <f>IF(INDEX('С закупкой'!$A:$Z,ROW()-ROW($A$8)+ROW('С закупкой'!$A$8),MATCH("Поставка",'С закупкой'!$A$8:$Z$8,0))="","",INDEX('С закупкой'!$A:$Z,ROW()-ROW($A$8)+ROW('С закупкой'!$A$8),MATCH("Поставка",'С закупкой'!$A$8:$Z$8,0)))</f>
        <v/>
      </c>
      <c r="L347" s="50">
        <f>IF(INDEX('С закупкой'!$A:$Z,ROW()-ROW($A$8)+ROW('С закупкой'!$A$8),MATCH("Примечание",'С закупкой'!$A$8:$Z$8,0))="","",INDEX('С закупкой'!$A:$Z,ROW()-ROW($A$8)+ROW('С закупкой'!$A$8),MATCH("Примечание",'С закупкой'!$A$8:$Z$8,0)))</f>
        <v/>
      </c>
    </row>
    <row r="348" ht="36" customHeight="1">
      <c r="A348" s="47">
        <f>IF(ISNA(MATCH("№",'С закупкой'!$A$8:$Z$8,0)),"!",IF(ISNUMBER(INDEX('С закупкой'!$A:$Z,ROW()-ROW($A$8)+ROW('С закупкой'!$A$8),MATCH("№",'С закупкой'!$A$8:$Z$8,0))),INDEX('С закупкой'!$A:$Z,ROW()-ROW($A$8)+ROW('С закупкой'!$A$8),MATCH("№",'С закупкой'!$A$8:$Z$8,0)),""))</f>
        <v/>
      </c>
      <c r="B348" s="48">
        <f>IF(ISBLANK(INDEX('С закупкой'!$A:$Z,ROW()-ROW($A$8)+ROW('С закупкой'!$A$8),MATCH("Фото",'С закупкой'!$A$8:$Z$8,0))),"",INDEX('С закупкой'!$A:$Z,ROW()-ROW($A$8)+ROW('С закупкой'!$A$8),MATCH("Фото",'С закупкой'!$A$8:$Z$8,0)))</f>
        <v/>
      </c>
      <c r="C348" s="49">
        <f>IF(INDEX('С закупкой'!$A:$Z,ROW()-ROW($A$8)+ROW('С закупкой'!$A$8),MATCH("Наименование",'С закупкой'!$A$8:$Z$8,0))&lt;&gt;"",INDEX('С закупкой'!$A:$Z,ROW()-ROW($A$8)+ROW('С закупкой'!$A$8),MATCH("Наименование",'С закупкой'!$A$8:$Z$8,0)),IF(ISTEXT(INDEX('С закупкой'!$A:$Z,ROW()-ROW($A$8)+ROW('С закупкой'!$A$8),MATCH("№",'С закупкой'!$A$8:$Z$8,0))),INDEX('С закупкой'!$A:$Z,ROW()-ROW($A$8)+ROW('С закупкой'!$A$8),MATCH("№",'С закупкой'!$A$8:$Z$8,0)),""))</f>
        <v/>
      </c>
      <c r="D348" s="49">
        <f>IF(INDEX('С закупкой'!$A:$Z,ROW()-ROW($A$8)+ROW('С закупкой'!$A$8),MATCH("Бренд",'С закупкой'!$A$8:$Z$8,0))="","",INDEX('С закупкой'!$A:$Z,ROW()-ROW($A$8)+ROW('С закупкой'!$A$8),MATCH("Бренд",'С закупкой'!$A$8:$Z$8,0)))</f>
        <v/>
      </c>
      <c r="E348" s="50">
        <f>IF(INDEX('С закупкой'!$A:$Z,ROW()-ROW($A$8)+ROW('С закупкой'!$A$8),MATCH("Артикул",'С закупкой'!$A$8:$Z$8,0))="","",INDEX('С закупкой'!$A:$Z,ROW()-ROW($A$8)+ROW('С закупкой'!$A$8),MATCH("Артикул",'С закупкой'!$A$8:$Z$8,0)))</f>
        <v/>
      </c>
      <c r="F348" s="49">
        <f>IF(INDEX('С закупкой'!$A:$Z,ROW()-ROW($A$8)+ROW('С закупкой'!$A$8),MATCH("Комната",'С закупкой'!$A$8:$Z$8,0))="","",INDEX('С закупкой'!$A:$Z,ROW()-ROW($A$8)+ROW('С закупкой'!$A$8),MATCH("Комната",'С закупкой'!$A$8:$Z$8,0)))</f>
        <v/>
      </c>
      <c r="G348" s="51">
        <f>IF(INDEX('С закупкой'!$A:$Z,ROW()-ROW($A$8)+ROW('С закупкой'!$A$8),MATCH("Кол-во",'С закупкой'!$A$8:$Z$8,0))="","",INDEX('С закупкой'!$A:$Z,ROW()-ROW($A$8)+ROW('С закупкой'!$A$8),MATCH("Кол-во",'С закупкой'!$A$8:$Z$8,0)))</f>
        <v/>
      </c>
      <c r="H348" s="52">
        <f>IF(INDEX('С закупкой'!$A:$Z,ROW()-ROW($A$8)+ROW('С закупкой'!$A$8),MATCH("Ед.",'С закупкой'!$A$8:$Z$8,0))="","",INDEX('С закупкой'!$A:$Z,ROW()-ROW($A$8)+ROW('С закупкой'!$A$8),MATCH("Ед.",'С закупкой'!$A$8:$Z$8,0)))</f>
        <v/>
      </c>
      <c r="I348" s="53">
        <f>IF(INDEX('С закупкой'!$A:$Z,ROW()-ROW($A$8)+ROW('С закупкой'!$A$8),MATCH("Клиенту за ед.",'С закупкой'!$A$8:$Z$8,0))="","",INDEX('С закупкой'!$A:$Z,ROW()-ROW($A$8)+ROW('С закупкой'!$A$8),MATCH("Клиенту за ед.",'С закупкой'!$A$8:$Z$8,0)))</f>
        <v/>
      </c>
      <c r="J348" s="54">
        <f>IF(LEFT($C348,6)="Итого:",SUM(J$8:J347)-2*SUMIF($C$8:$C347,"Итого:*",J$8:J347),IF($C348="ИТОГО ПО ПРОЕКТУ",SUM(J$8:J347)-SUMIF($C$8:$C347,"Итого:*",J$8:J347),IF(INDEX('С закупкой'!$A:$Z,ROW()-ROW($A$8)+ROW('С закупкой'!$A$8),MATCH("Сумма клиенту",'С закупкой'!$A$8:$Z$8,0))="","",INDEX('С закупкой'!$A:$Z,ROW()-ROW($A$8)+ROW('С закупкой'!$A$8),MATCH("Сумма клиенту",'С закупкой'!$A$8:$Z$8,0)))))</f>
        <v/>
      </c>
      <c r="K348" s="50">
        <f>IF(INDEX('С закупкой'!$A:$Z,ROW()-ROW($A$8)+ROW('С закупкой'!$A$8),MATCH("Поставка",'С закупкой'!$A$8:$Z$8,0))="","",INDEX('С закупкой'!$A:$Z,ROW()-ROW($A$8)+ROW('С закупкой'!$A$8),MATCH("Поставка",'С закупкой'!$A$8:$Z$8,0)))</f>
        <v/>
      </c>
      <c r="L348" s="50">
        <f>IF(INDEX('С закупкой'!$A:$Z,ROW()-ROW($A$8)+ROW('С закупкой'!$A$8),MATCH("Примечание",'С закупкой'!$A$8:$Z$8,0))="","",INDEX('С закупкой'!$A:$Z,ROW()-ROW($A$8)+ROW('С закупкой'!$A$8),MATCH("Примечание",'С закупкой'!$A$8:$Z$8,0)))</f>
        <v/>
      </c>
    </row>
    <row r="349" ht="36" customHeight="1">
      <c r="A349" s="47">
        <f>IF(ISNA(MATCH("№",'С закупкой'!$A$8:$Z$8,0)),"!",IF(ISNUMBER(INDEX('С закупкой'!$A:$Z,ROW()-ROW($A$8)+ROW('С закупкой'!$A$8),MATCH("№",'С закупкой'!$A$8:$Z$8,0))),INDEX('С закупкой'!$A:$Z,ROW()-ROW($A$8)+ROW('С закупкой'!$A$8),MATCH("№",'С закупкой'!$A$8:$Z$8,0)),""))</f>
        <v/>
      </c>
      <c r="B349" s="48">
        <f>IF(ISBLANK(INDEX('С закупкой'!$A:$Z,ROW()-ROW($A$8)+ROW('С закупкой'!$A$8),MATCH("Фото",'С закупкой'!$A$8:$Z$8,0))),"",INDEX('С закупкой'!$A:$Z,ROW()-ROW($A$8)+ROW('С закупкой'!$A$8),MATCH("Фото",'С закупкой'!$A$8:$Z$8,0)))</f>
        <v/>
      </c>
      <c r="C349" s="49">
        <f>IF(INDEX('С закупкой'!$A:$Z,ROW()-ROW($A$8)+ROW('С закупкой'!$A$8),MATCH("Наименование",'С закупкой'!$A$8:$Z$8,0))&lt;&gt;"",INDEX('С закупкой'!$A:$Z,ROW()-ROW($A$8)+ROW('С закупкой'!$A$8),MATCH("Наименование",'С закупкой'!$A$8:$Z$8,0)),IF(ISTEXT(INDEX('С закупкой'!$A:$Z,ROW()-ROW($A$8)+ROW('С закупкой'!$A$8),MATCH("№",'С закупкой'!$A$8:$Z$8,0))),INDEX('С закупкой'!$A:$Z,ROW()-ROW($A$8)+ROW('С закупкой'!$A$8),MATCH("№",'С закупкой'!$A$8:$Z$8,0)),""))</f>
        <v/>
      </c>
      <c r="D349" s="49">
        <f>IF(INDEX('С закупкой'!$A:$Z,ROW()-ROW($A$8)+ROW('С закупкой'!$A$8),MATCH("Бренд",'С закупкой'!$A$8:$Z$8,0))="","",INDEX('С закупкой'!$A:$Z,ROW()-ROW($A$8)+ROW('С закупкой'!$A$8),MATCH("Бренд",'С закупкой'!$A$8:$Z$8,0)))</f>
        <v/>
      </c>
      <c r="E349" s="50">
        <f>IF(INDEX('С закупкой'!$A:$Z,ROW()-ROW($A$8)+ROW('С закупкой'!$A$8),MATCH("Артикул",'С закупкой'!$A$8:$Z$8,0))="","",INDEX('С закупкой'!$A:$Z,ROW()-ROW($A$8)+ROW('С закупкой'!$A$8),MATCH("Артикул",'С закупкой'!$A$8:$Z$8,0)))</f>
        <v/>
      </c>
      <c r="F349" s="49">
        <f>IF(INDEX('С закупкой'!$A:$Z,ROW()-ROW($A$8)+ROW('С закупкой'!$A$8),MATCH("Комната",'С закупкой'!$A$8:$Z$8,0))="","",INDEX('С закупкой'!$A:$Z,ROW()-ROW($A$8)+ROW('С закупкой'!$A$8),MATCH("Комната",'С закупкой'!$A$8:$Z$8,0)))</f>
        <v/>
      </c>
      <c r="G349" s="51">
        <f>IF(INDEX('С закупкой'!$A:$Z,ROW()-ROW($A$8)+ROW('С закупкой'!$A$8),MATCH("Кол-во",'С закупкой'!$A$8:$Z$8,0))="","",INDEX('С закупкой'!$A:$Z,ROW()-ROW($A$8)+ROW('С закупкой'!$A$8),MATCH("Кол-во",'С закупкой'!$A$8:$Z$8,0)))</f>
        <v/>
      </c>
      <c r="H349" s="52">
        <f>IF(INDEX('С закупкой'!$A:$Z,ROW()-ROW($A$8)+ROW('С закупкой'!$A$8),MATCH("Ед.",'С закупкой'!$A$8:$Z$8,0))="","",INDEX('С закупкой'!$A:$Z,ROW()-ROW($A$8)+ROW('С закупкой'!$A$8),MATCH("Ед.",'С закупкой'!$A$8:$Z$8,0)))</f>
        <v/>
      </c>
      <c r="I349" s="53">
        <f>IF(INDEX('С закупкой'!$A:$Z,ROW()-ROW($A$8)+ROW('С закупкой'!$A$8),MATCH("Клиенту за ед.",'С закупкой'!$A$8:$Z$8,0))="","",INDEX('С закупкой'!$A:$Z,ROW()-ROW($A$8)+ROW('С закупкой'!$A$8),MATCH("Клиенту за ед.",'С закупкой'!$A$8:$Z$8,0)))</f>
        <v/>
      </c>
      <c r="J349" s="54">
        <f>IF(LEFT($C349,6)="Итого:",SUM(J$8:J348)-2*SUMIF($C$8:$C348,"Итого:*",J$8:J348),IF($C349="ИТОГО ПО ПРОЕКТУ",SUM(J$8:J348)-SUMIF($C$8:$C348,"Итого:*",J$8:J348),IF(INDEX('С закупкой'!$A:$Z,ROW()-ROW($A$8)+ROW('С закупкой'!$A$8),MATCH("Сумма клиенту",'С закупкой'!$A$8:$Z$8,0))="","",INDEX('С закупкой'!$A:$Z,ROW()-ROW($A$8)+ROW('С закупкой'!$A$8),MATCH("Сумма клиенту",'С закупкой'!$A$8:$Z$8,0)))))</f>
        <v/>
      </c>
      <c r="K349" s="50">
        <f>IF(INDEX('С закупкой'!$A:$Z,ROW()-ROW($A$8)+ROW('С закупкой'!$A$8),MATCH("Поставка",'С закупкой'!$A$8:$Z$8,0))="","",INDEX('С закупкой'!$A:$Z,ROW()-ROW($A$8)+ROW('С закупкой'!$A$8),MATCH("Поставка",'С закупкой'!$A$8:$Z$8,0)))</f>
        <v/>
      </c>
      <c r="L349" s="50">
        <f>IF(INDEX('С закупкой'!$A:$Z,ROW()-ROW($A$8)+ROW('С закупкой'!$A$8),MATCH("Примечание",'С закупкой'!$A$8:$Z$8,0))="","",INDEX('С закупкой'!$A:$Z,ROW()-ROW($A$8)+ROW('С закупкой'!$A$8),MATCH("Примечание",'С закупкой'!$A$8:$Z$8,0)))</f>
        <v/>
      </c>
    </row>
    <row r="350" ht="36" customHeight="1">
      <c r="A350" s="47">
        <f>IF(ISNA(MATCH("№",'С закупкой'!$A$8:$Z$8,0)),"!",IF(ISNUMBER(INDEX('С закупкой'!$A:$Z,ROW()-ROW($A$8)+ROW('С закупкой'!$A$8),MATCH("№",'С закупкой'!$A$8:$Z$8,0))),INDEX('С закупкой'!$A:$Z,ROW()-ROW($A$8)+ROW('С закупкой'!$A$8),MATCH("№",'С закупкой'!$A$8:$Z$8,0)),""))</f>
        <v/>
      </c>
      <c r="B350" s="48">
        <f>IF(ISBLANK(INDEX('С закупкой'!$A:$Z,ROW()-ROW($A$8)+ROW('С закупкой'!$A$8),MATCH("Фото",'С закупкой'!$A$8:$Z$8,0))),"",INDEX('С закупкой'!$A:$Z,ROW()-ROW($A$8)+ROW('С закупкой'!$A$8),MATCH("Фото",'С закупкой'!$A$8:$Z$8,0)))</f>
        <v/>
      </c>
      <c r="C350" s="49">
        <f>IF(INDEX('С закупкой'!$A:$Z,ROW()-ROW($A$8)+ROW('С закупкой'!$A$8),MATCH("Наименование",'С закупкой'!$A$8:$Z$8,0))&lt;&gt;"",INDEX('С закупкой'!$A:$Z,ROW()-ROW($A$8)+ROW('С закупкой'!$A$8),MATCH("Наименование",'С закупкой'!$A$8:$Z$8,0)),IF(ISTEXT(INDEX('С закупкой'!$A:$Z,ROW()-ROW($A$8)+ROW('С закупкой'!$A$8),MATCH("№",'С закупкой'!$A$8:$Z$8,0))),INDEX('С закупкой'!$A:$Z,ROW()-ROW($A$8)+ROW('С закупкой'!$A$8),MATCH("№",'С закупкой'!$A$8:$Z$8,0)),""))</f>
        <v/>
      </c>
      <c r="D350" s="49">
        <f>IF(INDEX('С закупкой'!$A:$Z,ROW()-ROW($A$8)+ROW('С закупкой'!$A$8),MATCH("Бренд",'С закупкой'!$A$8:$Z$8,0))="","",INDEX('С закупкой'!$A:$Z,ROW()-ROW($A$8)+ROW('С закупкой'!$A$8),MATCH("Бренд",'С закупкой'!$A$8:$Z$8,0)))</f>
        <v/>
      </c>
      <c r="E350" s="50">
        <f>IF(INDEX('С закупкой'!$A:$Z,ROW()-ROW($A$8)+ROW('С закупкой'!$A$8),MATCH("Артикул",'С закупкой'!$A$8:$Z$8,0))="","",INDEX('С закупкой'!$A:$Z,ROW()-ROW($A$8)+ROW('С закупкой'!$A$8),MATCH("Артикул",'С закупкой'!$A$8:$Z$8,0)))</f>
        <v/>
      </c>
      <c r="F350" s="49">
        <f>IF(INDEX('С закупкой'!$A:$Z,ROW()-ROW($A$8)+ROW('С закупкой'!$A$8),MATCH("Комната",'С закупкой'!$A$8:$Z$8,0))="","",INDEX('С закупкой'!$A:$Z,ROW()-ROW($A$8)+ROW('С закупкой'!$A$8),MATCH("Комната",'С закупкой'!$A$8:$Z$8,0)))</f>
        <v/>
      </c>
      <c r="G350" s="51">
        <f>IF(INDEX('С закупкой'!$A:$Z,ROW()-ROW($A$8)+ROW('С закупкой'!$A$8),MATCH("Кол-во",'С закупкой'!$A$8:$Z$8,0))="","",INDEX('С закупкой'!$A:$Z,ROW()-ROW($A$8)+ROW('С закупкой'!$A$8),MATCH("Кол-во",'С закупкой'!$A$8:$Z$8,0)))</f>
        <v/>
      </c>
      <c r="H350" s="52">
        <f>IF(INDEX('С закупкой'!$A:$Z,ROW()-ROW($A$8)+ROW('С закупкой'!$A$8),MATCH("Ед.",'С закупкой'!$A$8:$Z$8,0))="","",INDEX('С закупкой'!$A:$Z,ROW()-ROW($A$8)+ROW('С закупкой'!$A$8),MATCH("Ед.",'С закупкой'!$A$8:$Z$8,0)))</f>
        <v/>
      </c>
      <c r="I350" s="53">
        <f>IF(INDEX('С закупкой'!$A:$Z,ROW()-ROW($A$8)+ROW('С закупкой'!$A$8),MATCH("Клиенту за ед.",'С закупкой'!$A$8:$Z$8,0))="","",INDEX('С закупкой'!$A:$Z,ROW()-ROW($A$8)+ROW('С закупкой'!$A$8),MATCH("Клиенту за ед.",'С закупкой'!$A$8:$Z$8,0)))</f>
        <v/>
      </c>
      <c r="J350" s="54">
        <f>IF(LEFT($C350,6)="Итого:",SUM(J$8:J349)-2*SUMIF($C$8:$C349,"Итого:*",J$8:J349),IF($C350="ИТОГО ПО ПРОЕКТУ",SUM(J$8:J349)-SUMIF($C$8:$C349,"Итого:*",J$8:J349),IF(INDEX('С закупкой'!$A:$Z,ROW()-ROW($A$8)+ROW('С закупкой'!$A$8),MATCH("Сумма клиенту",'С закупкой'!$A$8:$Z$8,0))="","",INDEX('С закупкой'!$A:$Z,ROW()-ROW($A$8)+ROW('С закупкой'!$A$8),MATCH("Сумма клиенту",'С закупкой'!$A$8:$Z$8,0)))))</f>
        <v/>
      </c>
      <c r="K350" s="50">
        <f>IF(INDEX('С закупкой'!$A:$Z,ROW()-ROW($A$8)+ROW('С закупкой'!$A$8),MATCH("Поставка",'С закупкой'!$A$8:$Z$8,0))="","",INDEX('С закупкой'!$A:$Z,ROW()-ROW($A$8)+ROW('С закупкой'!$A$8),MATCH("Поставка",'С закупкой'!$A$8:$Z$8,0)))</f>
        <v/>
      </c>
      <c r="L350" s="50">
        <f>IF(INDEX('С закупкой'!$A:$Z,ROW()-ROW($A$8)+ROW('С закупкой'!$A$8),MATCH("Примечание",'С закупкой'!$A$8:$Z$8,0))="","",INDEX('С закупкой'!$A:$Z,ROW()-ROW($A$8)+ROW('С закупкой'!$A$8),MATCH("Примечание",'С закупкой'!$A$8:$Z$8,0)))</f>
        <v/>
      </c>
    </row>
    <row r="351" ht="36" customHeight="1">
      <c r="A351" s="47">
        <f>IF(ISNA(MATCH("№",'С закупкой'!$A$8:$Z$8,0)),"!",IF(ISNUMBER(INDEX('С закупкой'!$A:$Z,ROW()-ROW($A$8)+ROW('С закупкой'!$A$8),MATCH("№",'С закупкой'!$A$8:$Z$8,0))),INDEX('С закупкой'!$A:$Z,ROW()-ROW($A$8)+ROW('С закупкой'!$A$8),MATCH("№",'С закупкой'!$A$8:$Z$8,0)),""))</f>
        <v/>
      </c>
      <c r="B351" s="48">
        <f>IF(ISBLANK(INDEX('С закупкой'!$A:$Z,ROW()-ROW($A$8)+ROW('С закупкой'!$A$8),MATCH("Фото",'С закупкой'!$A$8:$Z$8,0))),"",INDEX('С закупкой'!$A:$Z,ROW()-ROW($A$8)+ROW('С закупкой'!$A$8),MATCH("Фото",'С закупкой'!$A$8:$Z$8,0)))</f>
        <v/>
      </c>
      <c r="C351" s="49">
        <f>IF(INDEX('С закупкой'!$A:$Z,ROW()-ROW($A$8)+ROW('С закупкой'!$A$8),MATCH("Наименование",'С закупкой'!$A$8:$Z$8,0))&lt;&gt;"",INDEX('С закупкой'!$A:$Z,ROW()-ROW($A$8)+ROW('С закупкой'!$A$8),MATCH("Наименование",'С закупкой'!$A$8:$Z$8,0)),IF(ISTEXT(INDEX('С закупкой'!$A:$Z,ROW()-ROW($A$8)+ROW('С закупкой'!$A$8),MATCH("№",'С закупкой'!$A$8:$Z$8,0))),INDEX('С закупкой'!$A:$Z,ROW()-ROW($A$8)+ROW('С закупкой'!$A$8),MATCH("№",'С закупкой'!$A$8:$Z$8,0)),""))</f>
        <v/>
      </c>
      <c r="D351" s="49">
        <f>IF(INDEX('С закупкой'!$A:$Z,ROW()-ROW($A$8)+ROW('С закупкой'!$A$8),MATCH("Бренд",'С закупкой'!$A$8:$Z$8,0))="","",INDEX('С закупкой'!$A:$Z,ROW()-ROW($A$8)+ROW('С закупкой'!$A$8),MATCH("Бренд",'С закупкой'!$A$8:$Z$8,0)))</f>
        <v/>
      </c>
      <c r="E351" s="50">
        <f>IF(INDEX('С закупкой'!$A:$Z,ROW()-ROW($A$8)+ROW('С закупкой'!$A$8),MATCH("Артикул",'С закупкой'!$A$8:$Z$8,0))="","",INDEX('С закупкой'!$A:$Z,ROW()-ROW($A$8)+ROW('С закупкой'!$A$8),MATCH("Артикул",'С закупкой'!$A$8:$Z$8,0)))</f>
        <v/>
      </c>
      <c r="F351" s="49">
        <f>IF(INDEX('С закупкой'!$A:$Z,ROW()-ROW($A$8)+ROW('С закупкой'!$A$8),MATCH("Комната",'С закупкой'!$A$8:$Z$8,0))="","",INDEX('С закупкой'!$A:$Z,ROW()-ROW($A$8)+ROW('С закупкой'!$A$8),MATCH("Комната",'С закупкой'!$A$8:$Z$8,0)))</f>
        <v/>
      </c>
      <c r="G351" s="51">
        <f>IF(INDEX('С закупкой'!$A:$Z,ROW()-ROW($A$8)+ROW('С закупкой'!$A$8),MATCH("Кол-во",'С закупкой'!$A$8:$Z$8,0))="","",INDEX('С закупкой'!$A:$Z,ROW()-ROW($A$8)+ROW('С закупкой'!$A$8),MATCH("Кол-во",'С закупкой'!$A$8:$Z$8,0)))</f>
        <v/>
      </c>
      <c r="H351" s="52">
        <f>IF(INDEX('С закупкой'!$A:$Z,ROW()-ROW($A$8)+ROW('С закупкой'!$A$8),MATCH("Ед.",'С закупкой'!$A$8:$Z$8,0))="","",INDEX('С закупкой'!$A:$Z,ROW()-ROW($A$8)+ROW('С закупкой'!$A$8),MATCH("Ед.",'С закупкой'!$A$8:$Z$8,0)))</f>
        <v/>
      </c>
      <c r="I351" s="53">
        <f>IF(INDEX('С закупкой'!$A:$Z,ROW()-ROW($A$8)+ROW('С закупкой'!$A$8),MATCH("Клиенту за ед.",'С закупкой'!$A$8:$Z$8,0))="","",INDEX('С закупкой'!$A:$Z,ROW()-ROW($A$8)+ROW('С закупкой'!$A$8),MATCH("Клиенту за ед.",'С закупкой'!$A$8:$Z$8,0)))</f>
        <v/>
      </c>
      <c r="J351" s="54">
        <f>IF(LEFT($C351,6)="Итого:",SUM(J$8:J350)-2*SUMIF($C$8:$C350,"Итого:*",J$8:J350),IF($C351="ИТОГО ПО ПРОЕКТУ",SUM(J$8:J350)-SUMIF($C$8:$C350,"Итого:*",J$8:J350),IF(INDEX('С закупкой'!$A:$Z,ROW()-ROW($A$8)+ROW('С закупкой'!$A$8),MATCH("Сумма клиенту",'С закупкой'!$A$8:$Z$8,0))="","",INDEX('С закупкой'!$A:$Z,ROW()-ROW($A$8)+ROW('С закупкой'!$A$8),MATCH("Сумма клиенту",'С закупкой'!$A$8:$Z$8,0)))))</f>
        <v/>
      </c>
      <c r="K351" s="50">
        <f>IF(INDEX('С закупкой'!$A:$Z,ROW()-ROW($A$8)+ROW('С закупкой'!$A$8),MATCH("Поставка",'С закупкой'!$A$8:$Z$8,0))="","",INDEX('С закупкой'!$A:$Z,ROW()-ROW($A$8)+ROW('С закупкой'!$A$8),MATCH("Поставка",'С закупкой'!$A$8:$Z$8,0)))</f>
        <v/>
      </c>
      <c r="L351" s="50">
        <f>IF(INDEX('С закупкой'!$A:$Z,ROW()-ROW($A$8)+ROW('С закупкой'!$A$8),MATCH("Примечание",'С закупкой'!$A$8:$Z$8,0))="","",INDEX('С закупкой'!$A:$Z,ROW()-ROW($A$8)+ROW('С закупкой'!$A$8),MATCH("Примечание",'С закупкой'!$A$8:$Z$8,0)))</f>
        <v/>
      </c>
    </row>
    <row r="352" ht="36" customHeight="1">
      <c r="A352" s="47">
        <f>IF(ISNA(MATCH("№",'С закупкой'!$A$8:$Z$8,0)),"!",IF(ISNUMBER(INDEX('С закупкой'!$A:$Z,ROW()-ROW($A$8)+ROW('С закупкой'!$A$8),MATCH("№",'С закупкой'!$A$8:$Z$8,0))),INDEX('С закупкой'!$A:$Z,ROW()-ROW($A$8)+ROW('С закупкой'!$A$8),MATCH("№",'С закупкой'!$A$8:$Z$8,0)),""))</f>
        <v/>
      </c>
      <c r="B352" s="48">
        <f>IF(ISBLANK(INDEX('С закупкой'!$A:$Z,ROW()-ROW($A$8)+ROW('С закупкой'!$A$8),MATCH("Фото",'С закупкой'!$A$8:$Z$8,0))),"",INDEX('С закупкой'!$A:$Z,ROW()-ROW($A$8)+ROW('С закупкой'!$A$8),MATCH("Фото",'С закупкой'!$A$8:$Z$8,0)))</f>
        <v/>
      </c>
      <c r="C352" s="49">
        <f>IF(INDEX('С закупкой'!$A:$Z,ROW()-ROW($A$8)+ROW('С закупкой'!$A$8),MATCH("Наименование",'С закупкой'!$A$8:$Z$8,0))&lt;&gt;"",INDEX('С закупкой'!$A:$Z,ROW()-ROW($A$8)+ROW('С закупкой'!$A$8),MATCH("Наименование",'С закупкой'!$A$8:$Z$8,0)),IF(ISTEXT(INDEX('С закупкой'!$A:$Z,ROW()-ROW($A$8)+ROW('С закупкой'!$A$8),MATCH("№",'С закупкой'!$A$8:$Z$8,0))),INDEX('С закупкой'!$A:$Z,ROW()-ROW($A$8)+ROW('С закупкой'!$A$8),MATCH("№",'С закупкой'!$A$8:$Z$8,0)),""))</f>
        <v/>
      </c>
      <c r="D352" s="49">
        <f>IF(INDEX('С закупкой'!$A:$Z,ROW()-ROW($A$8)+ROW('С закупкой'!$A$8),MATCH("Бренд",'С закупкой'!$A$8:$Z$8,0))="","",INDEX('С закупкой'!$A:$Z,ROW()-ROW($A$8)+ROW('С закупкой'!$A$8),MATCH("Бренд",'С закупкой'!$A$8:$Z$8,0)))</f>
        <v/>
      </c>
      <c r="E352" s="50">
        <f>IF(INDEX('С закупкой'!$A:$Z,ROW()-ROW($A$8)+ROW('С закупкой'!$A$8),MATCH("Артикул",'С закупкой'!$A$8:$Z$8,0))="","",INDEX('С закупкой'!$A:$Z,ROW()-ROW($A$8)+ROW('С закупкой'!$A$8),MATCH("Артикул",'С закупкой'!$A$8:$Z$8,0)))</f>
        <v/>
      </c>
      <c r="F352" s="49">
        <f>IF(INDEX('С закупкой'!$A:$Z,ROW()-ROW($A$8)+ROW('С закупкой'!$A$8),MATCH("Комната",'С закупкой'!$A$8:$Z$8,0))="","",INDEX('С закупкой'!$A:$Z,ROW()-ROW($A$8)+ROW('С закупкой'!$A$8),MATCH("Комната",'С закупкой'!$A$8:$Z$8,0)))</f>
        <v/>
      </c>
      <c r="G352" s="51">
        <f>IF(INDEX('С закупкой'!$A:$Z,ROW()-ROW($A$8)+ROW('С закупкой'!$A$8),MATCH("Кол-во",'С закупкой'!$A$8:$Z$8,0))="","",INDEX('С закупкой'!$A:$Z,ROW()-ROW($A$8)+ROW('С закупкой'!$A$8),MATCH("Кол-во",'С закупкой'!$A$8:$Z$8,0)))</f>
        <v/>
      </c>
      <c r="H352" s="52">
        <f>IF(INDEX('С закупкой'!$A:$Z,ROW()-ROW($A$8)+ROW('С закупкой'!$A$8),MATCH("Ед.",'С закупкой'!$A$8:$Z$8,0))="","",INDEX('С закупкой'!$A:$Z,ROW()-ROW($A$8)+ROW('С закупкой'!$A$8),MATCH("Ед.",'С закупкой'!$A$8:$Z$8,0)))</f>
        <v/>
      </c>
      <c r="I352" s="53">
        <f>IF(INDEX('С закупкой'!$A:$Z,ROW()-ROW($A$8)+ROW('С закупкой'!$A$8),MATCH("Клиенту за ед.",'С закупкой'!$A$8:$Z$8,0))="","",INDEX('С закупкой'!$A:$Z,ROW()-ROW($A$8)+ROW('С закупкой'!$A$8),MATCH("Клиенту за ед.",'С закупкой'!$A$8:$Z$8,0)))</f>
        <v/>
      </c>
      <c r="J352" s="54">
        <f>IF(LEFT($C352,6)="Итого:",SUM(J$8:J351)-2*SUMIF($C$8:$C351,"Итого:*",J$8:J351),IF($C352="ИТОГО ПО ПРОЕКТУ",SUM(J$8:J351)-SUMIF($C$8:$C351,"Итого:*",J$8:J351),IF(INDEX('С закупкой'!$A:$Z,ROW()-ROW($A$8)+ROW('С закупкой'!$A$8),MATCH("Сумма клиенту",'С закупкой'!$A$8:$Z$8,0))="","",INDEX('С закупкой'!$A:$Z,ROW()-ROW($A$8)+ROW('С закупкой'!$A$8),MATCH("Сумма клиенту",'С закупкой'!$A$8:$Z$8,0)))))</f>
        <v/>
      </c>
      <c r="K352" s="50">
        <f>IF(INDEX('С закупкой'!$A:$Z,ROW()-ROW($A$8)+ROW('С закупкой'!$A$8),MATCH("Поставка",'С закупкой'!$A$8:$Z$8,0))="","",INDEX('С закупкой'!$A:$Z,ROW()-ROW($A$8)+ROW('С закупкой'!$A$8),MATCH("Поставка",'С закупкой'!$A$8:$Z$8,0)))</f>
        <v/>
      </c>
      <c r="L352" s="50">
        <f>IF(INDEX('С закупкой'!$A:$Z,ROW()-ROW($A$8)+ROW('С закупкой'!$A$8),MATCH("Примечание",'С закупкой'!$A$8:$Z$8,0))="","",INDEX('С закупкой'!$A:$Z,ROW()-ROW($A$8)+ROW('С закупкой'!$A$8),MATCH("Примечание",'С закупкой'!$A$8:$Z$8,0)))</f>
        <v/>
      </c>
    </row>
    <row r="353" ht="36" customHeight="1">
      <c r="A353" s="47">
        <f>IF(ISNA(MATCH("№",'С закупкой'!$A$8:$Z$8,0)),"!",IF(ISNUMBER(INDEX('С закупкой'!$A:$Z,ROW()-ROW($A$8)+ROW('С закупкой'!$A$8),MATCH("№",'С закупкой'!$A$8:$Z$8,0))),INDEX('С закупкой'!$A:$Z,ROW()-ROW($A$8)+ROW('С закупкой'!$A$8),MATCH("№",'С закупкой'!$A$8:$Z$8,0)),""))</f>
        <v/>
      </c>
      <c r="B353" s="48">
        <f>IF(ISBLANK(INDEX('С закупкой'!$A:$Z,ROW()-ROW($A$8)+ROW('С закупкой'!$A$8),MATCH("Фото",'С закупкой'!$A$8:$Z$8,0))),"",INDEX('С закупкой'!$A:$Z,ROW()-ROW($A$8)+ROW('С закупкой'!$A$8),MATCH("Фото",'С закупкой'!$A$8:$Z$8,0)))</f>
        <v/>
      </c>
      <c r="C353" s="49">
        <f>IF(INDEX('С закупкой'!$A:$Z,ROW()-ROW($A$8)+ROW('С закупкой'!$A$8),MATCH("Наименование",'С закупкой'!$A$8:$Z$8,0))&lt;&gt;"",INDEX('С закупкой'!$A:$Z,ROW()-ROW($A$8)+ROW('С закупкой'!$A$8),MATCH("Наименование",'С закупкой'!$A$8:$Z$8,0)),IF(ISTEXT(INDEX('С закупкой'!$A:$Z,ROW()-ROW($A$8)+ROW('С закупкой'!$A$8),MATCH("№",'С закупкой'!$A$8:$Z$8,0))),INDEX('С закупкой'!$A:$Z,ROW()-ROW($A$8)+ROW('С закупкой'!$A$8),MATCH("№",'С закупкой'!$A$8:$Z$8,0)),""))</f>
        <v/>
      </c>
      <c r="D353" s="49">
        <f>IF(INDEX('С закупкой'!$A:$Z,ROW()-ROW($A$8)+ROW('С закупкой'!$A$8),MATCH("Бренд",'С закупкой'!$A$8:$Z$8,0))="","",INDEX('С закупкой'!$A:$Z,ROW()-ROW($A$8)+ROW('С закупкой'!$A$8),MATCH("Бренд",'С закупкой'!$A$8:$Z$8,0)))</f>
        <v/>
      </c>
      <c r="E353" s="50">
        <f>IF(INDEX('С закупкой'!$A:$Z,ROW()-ROW($A$8)+ROW('С закупкой'!$A$8),MATCH("Артикул",'С закупкой'!$A$8:$Z$8,0))="","",INDEX('С закупкой'!$A:$Z,ROW()-ROW($A$8)+ROW('С закупкой'!$A$8),MATCH("Артикул",'С закупкой'!$A$8:$Z$8,0)))</f>
        <v/>
      </c>
      <c r="F353" s="49">
        <f>IF(INDEX('С закупкой'!$A:$Z,ROW()-ROW($A$8)+ROW('С закупкой'!$A$8),MATCH("Комната",'С закупкой'!$A$8:$Z$8,0))="","",INDEX('С закупкой'!$A:$Z,ROW()-ROW($A$8)+ROW('С закупкой'!$A$8),MATCH("Комната",'С закупкой'!$A$8:$Z$8,0)))</f>
        <v/>
      </c>
      <c r="G353" s="51">
        <f>IF(INDEX('С закупкой'!$A:$Z,ROW()-ROW($A$8)+ROW('С закупкой'!$A$8),MATCH("Кол-во",'С закупкой'!$A$8:$Z$8,0))="","",INDEX('С закупкой'!$A:$Z,ROW()-ROW($A$8)+ROW('С закупкой'!$A$8),MATCH("Кол-во",'С закупкой'!$A$8:$Z$8,0)))</f>
        <v/>
      </c>
      <c r="H353" s="52">
        <f>IF(INDEX('С закупкой'!$A:$Z,ROW()-ROW($A$8)+ROW('С закупкой'!$A$8),MATCH("Ед.",'С закупкой'!$A$8:$Z$8,0))="","",INDEX('С закупкой'!$A:$Z,ROW()-ROW($A$8)+ROW('С закупкой'!$A$8),MATCH("Ед.",'С закупкой'!$A$8:$Z$8,0)))</f>
        <v/>
      </c>
      <c r="I353" s="53">
        <f>IF(INDEX('С закупкой'!$A:$Z,ROW()-ROW($A$8)+ROW('С закупкой'!$A$8),MATCH("Клиенту за ед.",'С закупкой'!$A$8:$Z$8,0))="","",INDEX('С закупкой'!$A:$Z,ROW()-ROW($A$8)+ROW('С закупкой'!$A$8),MATCH("Клиенту за ед.",'С закупкой'!$A$8:$Z$8,0)))</f>
        <v/>
      </c>
      <c r="J353" s="54">
        <f>IF(LEFT($C353,6)="Итого:",SUM(J$8:J352)-2*SUMIF($C$8:$C352,"Итого:*",J$8:J352),IF($C353="ИТОГО ПО ПРОЕКТУ",SUM(J$8:J352)-SUMIF($C$8:$C352,"Итого:*",J$8:J352),IF(INDEX('С закупкой'!$A:$Z,ROW()-ROW($A$8)+ROW('С закупкой'!$A$8),MATCH("Сумма клиенту",'С закупкой'!$A$8:$Z$8,0))="","",INDEX('С закупкой'!$A:$Z,ROW()-ROW($A$8)+ROW('С закупкой'!$A$8),MATCH("Сумма клиенту",'С закупкой'!$A$8:$Z$8,0)))))</f>
        <v/>
      </c>
      <c r="K353" s="50">
        <f>IF(INDEX('С закупкой'!$A:$Z,ROW()-ROW($A$8)+ROW('С закупкой'!$A$8),MATCH("Поставка",'С закупкой'!$A$8:$Z$8,0))="","",INDEX('С закупкой'!$A:$Z,ROW()-ROW($A$8)+ROW('С закупкой'!$A$8),MATCH("Поставка",'С закупкой'!$A$8:$Z$8,0)))</f>
        <v/>
      </c>
      <c r="L353" s="50">
        <f>IF(INDEX('С закупкой'!$A:$Z,ROW()-ROW($A$8)+ROW('С закупкой'!$A$8),MATCH("Примечание",'С закупкой'!$A$8:$Z$8,0))="","",INDEX('С закупкой'!$A:$Z,ROW()-ROW($A$8)+ROW('С закупкой'!$A$8),MATCH("Примечание",'С закупкой'!$A$8:$Z$8,0)))</f>
        <v/>
      </c>
    </row>
    <row r="354" ht="36" customHeight="1">
      <c r="A354" s="47">
        <f>IF(ISNA(MATCH("№",'С закупкой'!$A$8:$Z$8,0)),"!",IF(ISNUMBER(INDEX('С закупкой'!$A:$Z,ROW()-ROW($A$8)+ROW('С закупкой'!$A$8),MATCH("№",'С закупкой'!$A$8:$Z$8,0))),INDEX('С закупкой'!$A:$Z,ROW()-ROW($A$8)+ROW('С закупкой'!$A$8),MATCH("№",'С закупкой'!$A$8:$Z$8,0)),""))</f>
        <v/>
      </c>
      <c r="B354" s="48">
        <f>IF(ISBLANK(INDEX('С закупкой'!$A:$Z,ROW()-ROW($A$8)+ROW('С закупкой'!$A$8),MATCH("Фото",'С закупкой'!$A$8:$Z$8,0))),"",INDEX('С закупкой'!$A:$Z,ROW()-ROW($A$8)+ROW('С закупкой'!$A$8),MATCH("Фото",'С закупкой'!$A$8:$Z$8,0)))</f>
        <v/>
      </c>
      <c r="C354" s="49">
        <f>IF(INDEX('С закупкой'!$A:$Z,ROW()-ROW($A$8)+ROW('С закупкой'!$A$8),MATCH("Наименование",'С закупкой'!$A$8:$Z$8,0))&lt;&gt;"",INDEX('С закупкой'!$A:$Z,ROW()-ROW($A$8)+ROW('С закупкой'!$A$8),MATCH("Наименование",'С закупкой'!$A$8:$Z$8,0)),IF(ISTEXT(INDEX('С закупкой'!$A:$Z,ROW()-ROW($A$8)+ROW('С закупкой'!$A$8),MATCH("№",'С закупкой'!$A$8:$Z$8,0))),INDEX('С закупкой'!$A:$Z,ROW()-ROW($A$8)+ROW('С закупкой'!$A$8),MATCH("№",'С закупкой'!$A$8:$Z$8,0)),""))</f>
        <v/>
      </c>
      <c r="D354" s="49">
        <f>IF(INDEX('С закупкой'!$A:$Z,ROW()-ROW($A$8)+ROW('С закупкой'!$A$8),MATCH("Бренд",'С закупкой'!$A$8:$Z$8,0))="","",INDEX('С закупкой'!$A:$Z,ROW()-ROW($A$8)+ROW('С закупкой'!$A$8),MATCH("Бренд",'С закупкой'!$A$8:$Z$8,0)))</f>
        <v/>
      </c>
      <c r="E354" s="50">
        <f>IF(INDEX('С закупкой'!$A:$Z,ROW()-ROW($A$8)+ROW('С закупкой'!$A$8),MATCH("Артикул",'С закупкой'!$A$8:$Z$8,0))="","",INDEX('С закупкой'!$A:$Z,ROW()-ROW($A$8)+ROW('С закупкой'!$A$8),MATCH("Артикул",'С закупкой'!$A$8:$Z$8,0)))</f>
        <v/>
      </c>
      <c r="F354" s="49">
        <f>IF(INDEX('С закупкой'!$A:$Z,ROW()-ROW($A$8)+ROW('С закупкой'!$A$8),MATCH("Комната",'С закупкой'!$A$8:$Z$8,0))="","",INDEX('С закупкой'!$A:$Z,ROW()-ROW($A$8)+ROW('С закупкой'!$A$8),MATCH("Комната",'С закупкой'!$A$8:$Z$8,0)))</f>
        <v/>
      </c>
      <c r="G354" s="51">
        <f>IF(INDEX('С закупкой'!$A:$Z,ROW()-ROW($A$8)+ROW('С закупкой'!$A$8),MATCH("Кол-во",'С закупкой'!$A$8:$Z$8,0))="","",INDEX('С закупкой'!$A:$Z,ROW()-ROW($A$8)+ROW('С закупкой'!$A$8),MATCH("Кол-во",'С закупкой'!$A$8:$Z$8,0)))</f>
        <v/>
      </c>
      <c r="H354" s="52">
        <f>IF(INDEX('С закупкой'!$A:$Z,ROW()-ROW($A$8)+ROW('С закупкой'!$A$8),MATCH("Ед.",'С закупкой'!$A$8:$Z$8,0))="","",INDEX('С закупкой'!$A:$Z,ROW()-ROW($A$8)+ROW('С закупкой'!$A$8),MATCH("Ед.",'С закупкой'!$A$8:$Z$8,0)))</f>
        <v/>
      </c>
      <c r="I354" s="53">
        <f>IF(INDEX('С закупкой'!$A:$Z,ROW()-ROW($A$8)+ROW('С закупкой'!$A$8),MATCH("Клиенту за ед.",'С закупкой'!$A$8:$Z$8,0))="","",INDEX('С закупкой'!$A:$Z,ROW()-ROW($A$8)+ROW('С закупкой'!$A$8),MATCH("Клиенту за ед.",'С закупкой'!$A$8:$Z$8,0)))</f>
        <v/>
      </c>
      <c r="J354" s="54">
        <f>IF(LEFT($C354,6)="Итого:",SUM(J$8:J353)-2*SUMIF($C$8:$C353,"Итого:*",J$8:J353),IF($C354="ИТОГО ПО ПРОЕКТУ",SUM(J$8:J353)-SUMIF($C$8:$C353,"Итого:*",J$8:J353),IF(INDEX('С закупкой'!$A:$Z,ROW()-ROW($A$8)+ROW('С закупкой'!$A$8),MATCH("Сумма клиенту",'С закупкой'!$A$8:$Z$8,0))="","",INDEX('С закупкой'!$A:$Z,ROW()-ROW($A$8)+ROW('С закупкой'!$A$8),MATCH("Сумма клиенту",'С закупкой'!$A$8:$Z$8,0)))))</f>
        <v/>
      </c>
      <c r="K354" s="50">
        <f>IF(INDEX('С закупкой'!$A:$Z,ROW()-ROW($A$8)+ROW('С закупкой'!$A$8),MATCH("Поставка",'С закупкой'!$A$8:$Z$8,0))="","",INDEX('С закупкой'!$A:$Z,ROW()-ROW($A$8)+ROW('С закупкой'!$A$8),MATCH("Поставка",'С закупкой'!$A$8:$Z$8,0)))</f>
        <v/>
      </c>
      <c r="L354" s="50">
        <f>IF(INDEX('С закупкой'!$A:$Z,ROW()-ROW($A$8)+ROW('С закупкой'!$A$8),MATCH("Примечание",'С закупкой'!$A$8:$Z$8,0))="","",INDEX('С закупкой'!$A:$Z,ROW()-ROW($A$8)+ROW('С закупкой'!$A$8),MATCH("Примечание",'С закупкой'!$A$8:$Z$8,0)))</f>
        <v/>
      </c>
    </row>
    <row r="355" ht="36" customHeight="1">
      <c r="A355" s="47">
        <f>IF(ISNA(MATCH("№",'С закупкой'!$A$8:$Z$8,0)),"!",IF(ISNUMBER(INDEX('С закупкой'!$A:$Z,ROW()-ROW($A$8)+ROW('С закупкой'!$A$8),MATCH("№",'С закупкой'!$A$8:$Z$8,0))),INDEX('С закупкой'!$A:$Z,ROW()-ROW($A$8)+ROW('С закупкой'!$A$8),MATCH("№",'С закупкой'!$A$8:$Z$8,0)),""))</f>
        <v/>
      </c>
      <c r="B355" s="48">
        <f>IF(ISBLANK(INDEX('С закупкой'!$A:$Z,ROW()-ROW($A$8)+ROW('С закупкой'!$A$8),MATCH("Фото",'С закупкой'!$A$8:$Z$8,0))),"",INDEX('С закупкой'!$A:$Z,ROW()-ROW($A$8)+ROW('С закупкой'!$A$8),MATCH("Фото",'С закупкой'!$A$8:$Z$8,0)))</f>
        <v/>
      </c>
      <c r="C355" s="49">
        <f>IF(INDEX('С закупкой'!$A:$Z,ROW()-ROW($A$8)+ROW('С закупкой'!$A$8),MATCH("Наименование",'С закупкой'!$A$8:$Z$8,0))&lt;&gt;"",INDEX('С закупкой'!$A:$Z,ROW()-ROW($A$8)+ROW('С закупкой'!$A$8),MATCH("Наименование",'С закупкой'!$A$8:$Z$8,0)),IF(ISTEXT(INDEX('С закупкой'!$A:$Z,ROW()-ROW($A$8)+ROW('С закупкой'!$A$8),MATCH("№",'С закупкой'!$A$8:$Z$8,0))),INDEX('С закупкой'!$A:$Z,ROW()-ROW($A$8)+ROW('С закупкой'!$A$8),MATCH("№",'С закупкой'!$A$8:$Z$8,0)),""))</f>
        <v/>
      </c>
      <c r="D355" s="49">
        <f>IF(INDEX('С закупкой'!$A:$Z,ROW()-ROW($A$8)+ROW('С закупкой'!$A$8),MATCH("Бренд",'С закупкой'!$A$8:$Z$8,0))="","",INDEX('С закупкой'!$A:$Z,ROW()-ROW($A$8)+ROW('С закупкой'!$A$8),MATCH("Бренд",'С закупкой'!$A$8:$Z$8,0)))</f>
        <v/>
      </c>
      <c r="E355" s="50">
        <f>IF(INDEX('С закупкой'!$A:$Z,ROW()-ROW($A$8)+ROW('С закупкой'!$A$8),MATCH("Артикул",'С закупкой'!$A$8:$Z$8,0))="","",INDEX('С закупкой'!$A:$Z,ROW()-ROW($A$8)+ROW('С закупкой'!$A$8),MATCH("Артикул",'С закупкой'!$A$8:$Z$8,0)))</f>
        <v/>
      </c>
      <c r="F355" s="49">
        <f>IF(INDEX('С закупкой'!$A:$Z,ROW()-ROW($A$8)+ROW('С закупкой'!$A$8),MATCH("Комната",'С закупкой'!$A$8:$Z$8,0))="","",INDEX('С закупкой'!$A:$Z,ROW()-ROW($A$8)+ROW('С закупкой'!$A$8),MATCH("Комната",'С закупкой'!$A$8:$Z$8,0)))</f>
        <v/>
      </c>
      <c r="G355" s="51">
        <f>IF(INDEX('С закупкой'!$A:$Z,ROW()-ROW($A$8)+ROW('С закупкой'!$A$8),MATCH("Кол-во",'С закупкой'!$A$8:$Z$8,0))="","",INDEX('С закупкой'!$A:$Z,ROW()-ROW($A$8)+ROW('С закупкой'!$A$8),MATCH("Кол-во",'С закупкой'!$A$8:$Z$8,0)))</f>
        <v/>
      </c>
      <c r="H355" s="52">
        <f>IF(INDEX('С закупкой'!$A:$Z,ROW()-ROW($A$8)+ROW('С закупкой'!$A$8),MATCH("Ед.",'С закупкой'!$A$8:$Z$8,0))="","",INDEX('С закупкой'!$A:$Z,ROW()-ROW($A$8)+ROW('С закупкой'!$A$8),MATCH("Ед.",'С закупкой'!$A$8:$Z$8,0)))</f>
        <v/>
      </c>
      <c r="I355" s="53">
        <f>IF(INDEX('С закупкой'!$A:$Z,ROW()-ROW($A$8)+ROW('С закупкой'!$A$8),MATCH("Клиенту за ед.",'С закупкой'!$A$8:$Z$8,0))="","",INDEX('С закупкой'!$A:$Z,ROW()-ROW($A$8)+ROW('С закупкой'!$A$8),MATCH("Клиенту за ед.",'С закупкой'!$A$8:$Z$8,0)))</f>
        <v/>
      </c>
      <c r="J355" s="54">
        <f>IF(LEFT($C355,6)="Итого:",SUM(J$8:J354)-2*SUMIF($C$8:$C354,"Итого:*",J$8:J354),IF($C355="ИТОГО ПО ПРОЕКТУ",SUM(J$8:J354)-SUMIF($C$8:$C354,"Итого:*",J$8:J354),IF(INDEX('С закупкой'!$A:$Z,ROW()-ROW($A$8)+ROW('С закупкой'!$A$8),MATCH("Сумма клиенту",'С закупкой'!$A$8:$Z$8,0))="","",INDEX('С закупкой'!$A:$Z,ROW()-ROW($A$8)+ROW('С закупкой'!$A$8),MATCH("Сумма клиенту",'С закупкой'!$A$8:$Z$8,0)))))</f>
        <v/>
      </c>
      <c r="K355" s="50">
        <f>IF(INDEX('С закупкой'!$A:$Z,ROW()-ROW($A$8)+ROW('С закупкой'!$A$8),MATCH("Поставка",'С закупкой'!$A$8:$Z$8,0))="","",INDEX('С закупкой'!$A:$Z,ROW()-ROW($A$8)+ROW('С закупкой'!$A$8),MATCH("Поставка",'С закупкой'!$A$8:$Z$8,0)))</f>
        <v/>
      </c>
      <c r="L355" s="50">
        <f>IF(INDEX('С закупкой'!$A:$Z,ROW()-ROW($A$8)+ROW('С закупкой'!$A$8),MATCH("Примечание",'С закупкой'!$A$8:$Z$8,0))="","",INDEX('С закупкой'!$A:$Z,ROW()-ROW($A$8)+ROW('С закупкой'!$A$8),MATCH("Примечание",'С закупкой'!$A$8:$Z$8,0)))</f>
        <v/>
      </c>
    </row>
    <row r="356" ht="36" customHeight="1">
      <c r="A356" s="47">
        <f>IF(ISNA(MATCH("№",'С закупкой'!$A$8:$Z$8,0)),"!",IF(ISNUMBER(INDEX('С закупкой'!$A:$Z,ROW()-ROW($A$8)+ROW('С закупкой'!$A$8),MATCH("№",'С закупкой'!$A$8:$Z$8,0))),INDEX('С закупкой'!$A:$Z,ROW()-ROW($A$8)+ROW('С закупкой'!$A$8),MATCH("№",'С закупкой'!$A$8:$Z$8,0)),""))</f>
        <v/>
      </c>
      <c r="B356" s="48">
        <f>IF(ISBLANK(INDEX('С закупкой'!$A:$Z,ROW()-ROW($A$8)+ROW('С закупкой'!$A$8),MATCH("Фото",'С закупкой'!$A$8:$Z$8,0))),"",INDEX('С закупкой'!$A:$Z,ROW()-ROW($A$8)+ROW('С закупкой'!$A$8),MATCH("Фото",'С закупкой'!$A$8:$Z$8,0)))</f>
        <v/>
      </c>
      <c r="C356" s="49">
        <f>IF(INDEX('С закупкой'!$A:$Z,ROW()-ROW($A$8)+ROW('С закупкой'!$A$8),MATCH("Наименование",'С закупкой'!$A$8:$Z$8,0))&lt;&gt;"",INDEX('С закупкой'!$A:$Z,ROW()-ROW($A$8)+ROW('С закупкой'!$A$8),MATCH("Наименование",'С закупкой'!$A$8:$Z$8,0)),IF(ISTEXT(INDEX('С закупкой'!$A:$Z,ROW()-ROW($A$8)+ROW('С закупкой'!$A$8),MATCH("№",'С закупкой'!$A$8:$Z$8,0))),INDEX('С закупкой'!$A:$Z,ROW()-ROW($A$8)+ROW('С закупкой'!$A$8),MATCH("№",'С закупкой'!$A$8:$Z$8,0)),""))</f>
        <v/>
      </c>
      <c r="D356" s="49">
        <f>IF(INDEX('С закупкой'!$A:$Z,ROW()-ROW($A$8)+ROW('С закупкой'!$A$8),MATCH("Бренд",'С закупкой'!$A$8:$Z$8,0))="","",INDEX('С закупкой'!$A:$Z,ROW()-ROW($A$8)+ROW('С закупкой'!$A$8),MATCH("Бренд",'С закупкой'!$A$8:$Z$8,0)))</f>
        <v/>
      </c>
      <c r="E356" s="50">
        <f>IF(INDEX('С закупкой'!$A:$Z,ROW()-ROW($A$8)+ROW('С закупкой'!$A$8),MATCH("Артикул",'С закупкой'!$A$8:$Z$8,0))="","",INDEX('С закупкой'!$A:$Z,ROW()-ROW($A$8)+ROW('С закупкой'!$A$8),MATCH("Артикул",'С закупкой'!$A$8:$Z$8,0)))</f>
        <v/>
      </c>
      <c r="F356" s="49">
        <f>IF(INDEX('С закупкой'!$A:$Z,ROW()-ROW($A$8)+ROW('С закупкой'!$A$8),MATCH("Комната",'С закупкой'!$A$8:$Z$8,0))="","",INDEX('С закупкой'!$A:$Z,ROW()-ROW($A$8)+ROW('С закупкой'!$A$8),MATCH("Комната",'С закупкой'!$A$8:$Z$8,0)))</f>
        <v/>
      </c>
      <c r="G356" s="51">
        <f>IF(INDEX('С закупкой'!$A:$Z,ROW()-ROW($A$8)+ROW('С закупкой'!$A$8),MATCH("Кол-во",'С закупкой'!$A$8:$Z$8,0))="","",INDEX('С закупкой'!$A:$Z,ROW()-ROW($A$8)+ROW('С закупкой'!$A$8),MATCH("Кол-во",'С закупкой'!$A$8:$Z$8,0)))</f>
        <v/>
      </c>
      <c r="H356" s="52">
        <f>IF(INDEX('С закупкой'!$A:$Z,ROW()-ROW($A$8)+ROW('С закупкой'!$A$8),MATCH("Ед.",'С закупкой'!$A$8:$Z$8,0))="","",INDEX('С закупкой'!$A:$Z,ROW()-ROW($A$8)+ROW('С закупкой'!$A$8),MATCH("Ед.",'С закупкой'!$A$8:$Z$8,0)))</f>
        <v/>
      </c>
      <c r="I356" s="53">
        <f>IF(INDEX('С закупкой'!$A:$Z,ROW()-ROW($A$8)+ROW('С закупкой'!$A$8),MATCH("Клиенту за ед.",'С закупкой'!$A$8:$Z$8,0))="","",INDEX('С закупкой'!$A:$Z,ROW()-ROW($A$8)+ROW('С закупкой'!$A$8),MATCH("Клиенту за ед.",'С закупкой'!$A$8:$Z$8,0)))</f>
        <v/>
      </c>
      <c r="J356" s="54">
        <f>IF(LEFT($C356,6)="Итого:",SUM(J$8:J355)-2*SUMIF($C$8:$C355,"Итого:*",J$8:J355),IF($C356="ИТОГО ПО ПРОЕКТУ",SUM(J$8:J355)-SUMIF($C$8:$C355,"Итого:*",J$8:J355),IF(INDEX('С закупкой'!$A:$Z,ROW()-ROW($A$8)+ROW('С закупкой'!$A$8),MATCH("Сумма клиенту",'С закупкой'!$A$8:$Z$8,0))="","",INDEX('С закупкой'!$A:$Z,ROW()-ROW($A$8)+ROW('С закупкой'!$A$8),MATCH("Сумма клиенту",'С закупкой'!$A$8:$Z$8,0)))))</f>
        <v/>
      </c>
      <c r="K356" s="50">
        <f>IF(INDEX('С закупкой'!$A:$Z,ROW()-ROW($A$8)+ROW('С закупкой'!$A$8),MATCH("Поставка",'С закупкой'!$A$8:$Z$8,0))="","",INDEX('С закупкой'!$A:$Z,ROW()-ROW($A$8)+ROW('С закупкой'!$A$8),MATCH("Поставка",'С закупкой'!$A$8:$Z$8,0)))</f>
        <v/>
      </c>
      <c r="L356" s="50">
        <f>IF(INDEX('С закупкой'!$A:$Z,ROW()-ROW($A$8)+ROW('С закупкой'!$A$8),MATCH("Примечание",'С закупкой'!$A$8:$Z$8,0))="","",INDEX('С закупкой'!$A:$Z,ROW()-ROW($A$8)+ROW('С закупкой'!$A$8),MATCH("Примечание",'С закупкой'!$A$8:$Z$8,0)))</f>
        <v/>
      </c>
    </row>
    <row r="357" ht="36" customHeight="1">
      <c r="A357" s="47">
        <f>IF(ISNA(MATCH("№",'С закупкой'!$A$8:$Z$8,0)),"!",IF(ISNUMBER(INDEX('С закупкой'!$A:$Z,ROW()-ROW($A$8)+ROW('С закупкой'!$A$8),MATCH("№",'С закупкой'!$A$8:$Z$8,0))),INDEX('С закупкой'!$A:$Z,ROW()-ROW($A$8)+ROW('С закупкой'!$A$8),MATCH("№",'С закупкой'!$A$8:$Z$8,0)),""))</f>
        <v/>
      </c>
      <c r="B357" s="48">
        <f>IF(ISBLANK(INDEX('С закупкой'!$A:$Z,ROW()-ROW($A$8)+ROW('С закупкой'!$A$8),MATCH("Фото",'С закупкой'!$A$8:$Z$8,0))),"",INDEX('С закупкой'!$A:$Z,ROW()-ROW($A$8)+ROW('С закупкой'!$A$8),MATCH("Фото",'С закупкой'!$A$8:$Z$8,0)))</f>
        <v/>
      </c>
      <c r="C357" s="49">
        <f>IF(INDEX('С закупкой'!$A:$Z,ROW()-ROW($A$8)+ROW('С закупкой'!$A$8),MATCH("Наименование",'С закупкой'!$A$8:$Z$8,0))&lt;&gt;"",INDEX('С закупкой'!$A:$Z,ROW()-ROW($A$8)+ROW('С закупкой'!$A$8),MATCH("Наименование",'С закупкой'!$A$8:$Z$8,0)),IF(ISTEXT(INDEX('С закупкой'!$A:$Z,ROW()-ROW($A$8)+ROW('С закупкой'!$A$8),MATCH("№",'С закупкой'!$A$8:$Z$8,0))),INDEX('С закупкой'!$A:$Z,ROW()-ROW($A$8)+ROW('С закупкой'!$A$8),MATCH("№",'С закупкой'!$A$8:$Z$8,0)),""))</f>
        <v/>
      </c>
      <c r="D357" s="49">
        <f>IF(INDEX('С закупкой'!$A:$Z,ROW()-ROW($A$8)+ROW('С закупкой'!$A$8),MATCH("Бренд",'С закупкой'!$A$8:$Z$8,0))="","",INDEX('С закупкой'!$A:$Z,ROW()-ROW($A$8)+ROW('С закупкой'!$A$8),MATCH("Бренд",'С закупкой'!$A$8:$Z$8,0)))</f>
        <v/>
      </c>
      <c r="E357" s="50">
        <f>IF(INDEX('С закупкой'!$A:$Z,ROW()-ROW($A$8)+ROW('С закупкой'!$A$8),MATCH("Артикул",'С закупкой'!$A$8:$Z$8,0))="","",INDEX('С закупкой'!$A:$Z,ROW()-ROW($A$8)+ROW('С закупкой'!$A$8),MATCH("Артикул",'С закупкой'!$A$8:$Z$8,0)))</f>
        <v/>
      </c>
      <c r="F357" s="49">
        <f>IF(INDEX('С закупкой'!$A:$Z,ROW()-ROW($A$8)+ROW('С закупкой'!$A$8),MATCH("Комната",'С закупкой'!$A$8:$Z$8,0))="","",INDEX('С закупкой'!$A:$Z,ROW()-ROW($A$8)+ROW('С закупкой'!$A$8),MATCH("Комната",'С закупкой'!$A$8:$Z$8,0)))</f>
        <v/>
      </c>
      <c r="G357" s="51">
        <f>IF(INDEX('С закупкой'!$A:$Z,ROW()-ROW($A$8)+ROW('С закупкой'!$A$8),MATCH("Кол-во",'С закупкой'!$A$8:$Z$8,0))="","",INDEX('С закупкой'!$A:$Z,ROW()-ROW($A$8)+ROW('С закупкой'!$A$8),MATCH("Кол-во",'С закупкой'!$A$8:$Z$8,0)))</f>
        <v/>
      </c>
      <c r="H357" s="52">
        <f>IF(INDEX('С закупкой'!$A:$Z,ROW()-ROW($A$8)+ROW('С закупкой'!$A$8),MATCH("Ед.",'С закупкой'!$A$8:$Z$8,0))="","",INDEX('С закупкой'!$A:$Z,ROW()-ROW($A$8)+ROW('С закупкой'!$A$8),MATCH("Ед.",'С закупкой'!$A$8:$Z$8,0)))</f>
        <v/>
      </c>
      <c r="I357" s="53">
        <f>IF(INDEX('С закупкой'!$A:$Z,ROW()-ROW($A$8)+ROW('С закупкой'!$A$8),MATCH("Клиенту за ед.",'С закупкой'!$A$8:$Z$8,0))="","",INDEX('С закупкой'!$A:$Z,ROW()-ROW($A$8)+ROW('С закупкой'!$A$8),MATCH("Клиенту за ед.",'С закупкой'!$A$8:$Z$8,0)))</f>
        <v/>
      </c>
      <c r="J357" s="54">
        <f>IF(LEFT($C357,6)="Итого:",SUM(J$8:J356)-2*SUMIF($C$8:$C356,"Итого:*",J$8:J356),IF($C357="ИТОГО ПО ПРОЕКТУ",SUM(J$8:J356)-SUMIF($C$8:$C356,"Итого:*",J$8:J356),IF(INDEX('С закупкой'!$A:$Z,ROW()-ROW($A$8)+ROW('С закупкой'!$A$8),MATCH("Сумма клиенту",'С закупкой'!$A$8:$Z$8,0))="","",INDEX('С закупкой'!$A:$Z,ROW()-ROW($A$8)+ROW('С закупкой'!$A$8),MATCH("Сумма клиенту",'С закупкой'!$A$8:$Z$8,0)))))</f>
        <v/>
      </c>
      <c r="K357" s="50">
        <f>IF(INDEX('С закупкой'!$A:$Z,ROW()-ROW($A$8)+ROW('С закупкой'!$A$8),MATCH("Поставка",'С закупкой'!$A$8:$Z$8,0))="","",INDEX('С закупкой'!$A:$Z,ROW()-ROW($A$8)+ROW('С закупкой'!$A$8),MATCH("Поставка",'С закупкой'!$A$8:$Z$8,0)))</f>
        <v/>
      </c>
      <c r="L357" s="50">
        <f>IF(INDEX('С закупкой'!$A:$Z,ROW()-ROW($A$8)+ROW('С закупкой'!$A$8),MATCH("Примечание",'С закупкой'!$A$8:$Z$8,0))="","",INDEX('С закупкой'!$A:$Z,ROW()-ROW($A$8)+ROW('С закупкой'!$A$8),MATCH("Примечание",'С закупкой'!$A$8:$Z$8,0)))</f>
        <v/>
      </c>
    </row>
    <row r="358" ht="36" customHeight="1">
      <c r="A358" s="47">
        <f>IF(ISNA(MATCH("№",'С закупкой'!$A$8:$Z$8,0)),"!",IF(ISNUMBER(INDEX('С закупкой'!$A:$Z,ROW()-ROW($A$8)+ROW('С закупкой'!$A$8),MATCH("№",'С закупкой'!$A$8:$Z$8,0))),INDEX('С закупкой'!$A:$Z,ROW()-ROW($A$8)+ROW('С закупкой'!$A$8),MATCH("№",'С закупкой'!$A$8:$Z$8,0)),""))</f>
        <v/>
      </c>
      <c r="B358" s="48">
        <f>IF(ISBLANK(INDEX('С закупкой'!$A:$Z,ROW()-ROW($A$8)+ROW('С закупкой'!$A$8),MATCH("Фото",'С закупкой'!$A$8:$Z$8,0))),"",INDEX('С закупкой'!$A:$Z,ROW()-ROW($A$8)+ROW('С закупкой'!$A$8),MATCH("Фото",'С закупкой'!$A$8:$Z$8,0)))</f>
        <v/>
      </c>
      <c r="C358" s="49">
        <f>IF(INDEX('С закупкой'!$A:$Z,ROW()-ROW($A$8)+ROW('С закупкой'!$A$8),MATCH("Наименование",'С закупкой'!$A$8:$Z$8,0))&lt;&gt;"",INDEX('С закупкой'!$A:$Z,ROW()-ROW($A$8)+ROW('С закупкой'!$A$8),MATCH("Наименование",'С закупкой'!$A$8:$Z$8,0)),IF(ISTEXT(INDEX('С закупкой'!$A:$Z,ROW()-ROW($A$8)+ROW('С закупкой'!$A$8),MATCH("№",'С закупкой'!$A$8:$Z$8,0))),INDEX('С закупкой'!$A:$Z,ROW()-ROW($A$8)+ROW('С закупкой'!$A$8),MATCH("№",'С закупкой'!$A$8:$Z$8,0)),""))</f>
        <v/>
      </c>
      <c r="D358" s="49">
        <f>IF(INDEX('С закупкой'!$A:$Z,ROW()-ROW($A$8)+ROW('С закупкой'!$A$8),MATCH("Бренд",'С закупкой'!$A$8:$Z$8,0))="","",INDEX('С закупкой'!$A:$Z,ROW()-ROW($A$8)+ROW('С закупкой'!$A$8),MATCH("Бренд",'С закупкой'!$A$8:$Z$8,0)))</f>
        <v/>
      </c>
      <c r="E358" s="50">
        <f>IF(INDEX('С закупкой'!$A:$Z,ROW()-ROW($A$8)+ROW('С закупкой'!$A$8),MATCH("Артикул",'С закупкой'!$A$8:$Z$8,0))="","",INDEX('С закупкой'!$A:$Z,ROW()-ROW($A$8)+ROW('С закупкой'!$A$8),MATCH("Артикул",'С закупкой'!$A$8:$Z$8,0)))</f>
        <v/>
      </c>
      <c r="F358" s="49">
        <f>IF(INDEX('С закупкой'!$A:$Z,ROW()-ROW($A$8)+ROW('С закупкой'!$A$8),MATCH("Комната",'С закупкой'!$A$8:$Z$8,0))="","",INDEX('С закупкой'!$A:$Z,ROW()-ROW($A$8)+ROW('С закупкой'!$A$8),MATCH("Комната",'С закупкой'!$A$8:$Z$8,0)))</f>
        <v/>
      </c>
      <c r="G358" s="51">
        <f>IF(INDEX('С закупкой'!$A:$Z,ROW()-ROW($A$8)+ROW('С закупкой'!$A$8),MATCH("Кол-во",'С закупкой'!$A$8:$Z$8,0))="","",INDEX('С закупкой'!$A:$Z,ROW()-ROW($A$8)+ROW('С закупкой'!$A$8),MATCH("Кол-во",'С закупкой'!$A$8:$Z$8,0)))</f>
        <v/>
      </c>
      <c r="H358" s="52">
        <f>IF(INDEX('С закупкой'!$A:$Z,ROW()-ROW($A$8)+ROW('С закупкой'!$A$8),MATCH("Ед.",'С закупкой'!$A$8:$Z$8,0))="","",INDEX('С закупкой'!$A:$Z,ROW()-ROW($A$8)+ROW('С закупкой'!$A$8),MATCH("Ед.",'С закупкой'!$A$8:$Z$8,0)))</f>
        <v/>
      </c>
      <c r="I358" s="53">
        <f>IF(INDEX('С закупкой'!$A:$Z,ROW()-ROW($A$8)+ROW('С закупкой'!$A$8),MATCH("Клиенту за ед.",'С закупкой'!$A$8:$Z$8,0))="","",INDEX('С закупкой'!$A:$Z,ROW()-ROW($A$8)+ROW('С закупкой'!$A$8),MATCH("Клиенту за ед.",'С закупкой'!$A$8:$Z$8,0)))</f>
        <v/>
      </c>
      <c r="J358" s="54">
        <f>IF(LEFT($C358,6)="Итого:",SUM(J$8:J357)-2*SUMIF($C$8:$C357,"Итого:*",J$8:J357),IF($C358="ИТОГО ПО ПРОЕКТУ",SUM(J$8:J357)-SUMIF($C$8:$C357,"Итого:*",J$8:J357),IF(INDEX('С закупкой'!$A:$Z,ROW()-ROW($A$8)+ROW('С закупкой'!$A$8),MATCH("Сумма клиенту",'С закупкой'!$A$8:$Z$8,0))="","",INDEX('С закупкой'!$A:$Z,ROW()-ROW($A$8)+ROW('С закупкой'!$A$8),MATCH("Сумма клиенту",'С закупкой'!$A$8:$Z$8,0)))))</f>
        <v/>
      </c>
      <c r="K358" s="50">
        <f>IF(INDEX('С закупкой'!$A:$Z,ROW()-ROW($A$8)+ROW('С закупкой'!$A$8),MATCH("Поставка",'С закупкой'!$A$8:$Z$8,0))="","",INDEX('С закупкой'!$A:$Z,ROW()-ROW($A$8)+ROW('С закупкой'!$A$8),MATCH("Поставка",'С закупкой'!$A$8:$Z$8,0)))</f>
        <v/>
      </c>
      <c r="L358" s="50">
        <f>IF(INDEX('С закупкой'!$A:$Z,ROW()-ROW($A$8)+ROW('С закупкой'!$A$8),MATCH("Примечание",'С закупкой'!$A$8:$Z$8,0))="","",INDEX('С закупкой'!$A:$Z,ROW()-ROW($A$8)+ROW('С закупкой'!$A$8),MATCH("Примечание",'С закупкой'!$A$8:$Z$8,0)))</f>
        <v/>
      </c>
    </row>
    <row r="359" ht="36" customHeight="1">
      <c r="A359" s="47">
        <f>IF(ISNA(MATCH("№",'С закупкой'!$A$8:$Z$8,0)),"!",IF(ISNUMBER(INDEX('С закупкой'!$A:$Z,ROW()-ROW($A$8)+ROW('С закупкой'!$A$8),MATCH("№",'С закупкой'!$A$8:$Z$8,0))),INDEX('С закупкой'!$A:$Z,ROW()-ROW($A$8)+ROW('С закупкой'!$A$8),MATCH("№",'С закупкой'!$A$8:$Z$8,0)),""))</f>
        <v/>
      </c>
      <c r="B359" s="48">
        <f>IF(ISBLANK(INDEX('С закупкой'!$A:$Z,ROW()-ROW($A$8)+ROW('С закупкой'!$A$8),MATCH("Фото",'С закупкой'!$A$8:$Z$8,0))),"",INDEX('С закупкой'!$A:$Z,ROW()-ROW($A$8)+ROW('С закупкой'!$A$8),MATCH("Фото",'С закупкой'!$A$8:$Z$8,0)))</f>
        <v/>
      </c>
      <c r="C359" s="49">
        <f>IF(INDEX('С закупкой'!$A:$Z,ROW()-ROW($A$8)+ROW('С закупкой'!$A$8),MATCH("Наименование",'С закупкой'!$A$8:$Z$8,0))&lt;&gt;"",INDEX('С закупкой'!$A:$Z,ROW()-ROW($A$8)+ROW('С закупкой'!$A$8),MATCH("Наименование",'С закупкой'!$A$8:$Z$8,0)),IF(ISTEXT(INDEX('С закупкой'!$A:$Z,ROW()-ROW($A$8)+ROW('С закупкой'!$A$8),MATCH("№",'С закупкой'!$A$8:$Z$8,0))),INDEX('С закупкой'!$A:$Z,ROW()-ROW($A$8)+ROW('С закупкой'!$A$8),MATCH("№",'С закупкой'!$A$8:$Z$8,0)),""))</f>
        <v/>
      </c>
      <c r="D359" s="49">
        <f>IF(INDEX('С закупкой'!$A:$Z,ROW()-ROW($A$8)+ROW('С закупкой'!$A$8),MATCH("Бренд",'С закупкой'!$A$8:$Z$8,0))="","",INDEX('С закупкой'!$A:$Z,ROW()-ROW($A$8)+ROW('С закупкой'!$A$8),MATCH("Бренд",'С закупкой'!$A$8:$Z$8,0)))</f>
        <v/>
      </c>
      <c r="E359" s="50">
        <f>IF(INDEX('С закупкой'!$A:$Z,ROW()-ROW($A$8)+ROW('С закупкой'!$A$8),MATCH("Артикул",'С закупкой'!$A$8:$Z$8,0))="","",INDEX('С закупкой'!$A:$Z,ROW()-ROW($A$8)+ROW('С закупкой'!$A$8),MATCH("Артикул",'С закупкой'!$A$8:$Z$8,0)))</f>
        <v/>
      </c>
      <c r="F359" s="49">
        <f>IF(INDEX('С закупкой'!$A:$Z,ROW()-ROW($A$8)+ROW('С закупкой'!$A$8),MATCH("Комната",'С закупкой'!$A$8:$Z$8,0))="","",INDEX('С закупкой'!$A:$Z,ROW()-ROW($A$8)+ROW('С закупкой'!$A$8),MATCH("Комната",'С закупкой'!$A$8:$Z$8,0)))</f>
        <v/>
      </c>
      <c r="G359" s="51">
        <f>IF(INDEX('С закупкой'!$A:$Z,ROW()-ROW($A$8)+ROW('С закупкой'!$A$8),MATCH("Кол-во",'С закупкой'!$A$8:$Z$8,0))="","",INDEX('С закупкой'!$A:$Z,ROW()-ROW($A$8)+ROW('С закупкой'!$A$8),MATCH("Кол-во",'С закупкой'!$A$8:$Z$8,0)))</f>
        <v/>
      </c>
      <c r="H359" s="52">
        <f>IF(INDEX('С закупкой'!$A:$Z,ROW()-ROW($A$8)+ROW('С закупкой'!$A$8),MATCH("Ед.",'С закупкой'!$A$8:$Z$8,0))="","",INDEX('С закупкой'!$A:$Z,ROW()-ROW($A$8)+ROW('С закупкой'!$A$8),MATCH("Ед.",'С закупкой'!$A$8:$Z$8,0)))</f>
        <v/>
      </c>
      <c r="I359" s="53">
        <f>IF(INDEX('С закупкой'!$A:$Z,ROW()-ROW($A$8)+ROW('С закупкой'!$A$8),MATCH("Клиенту за ед.",'С закупкой'!$A$8:$Z$8,0))="","",INDEX('С закупкой'!$A:$Z,ROW()-ROW($A$8)+ROW('С закупкой'!$A$8),MATCH("Клиенту за ед.",'С закупкой'!$A$8:$Z$8,0)))</f>
        <v/>
      </c>
      <c r="J359" s="54">
        <f>IF(LEFT($C359,6)="Итого:",SUM(J$8:J358)-2*SUMIF($C$8:$C358,"Итого:*",J$8:J358),IF($C359="ИТОГО ПО ПРОЕКТУ",SUM(J$8:J358)-SUMIF($C$8:$C358,"Итого:*",J$8:J358),IF(INDEX('С закупкой'!$A:$Z,ROW()-ROW($A$8)+ROW('С закупкой'!$A$8),MATCH("Сумма клиенту",'С закупкой'!$A$8:$Z$8,0))="","",INDEX('С закупкой'!$A:$Z,ROW()-ROW($A$8)+ROW('С закупкой'!$A$8),MATCH("Сумма клиенту",'С закупкой'!$A$8:$Z$8,0)))))</f>
        <v/>
      </c>
      <c r="K359" s="50">
        <f>IF(INDEX('С закупкой'!$A:$Z,ROW()-ROW($A$8)+ROW('С закупкой'!$A$8),MATCH("Поставка",'С закупкой'!$A$8:$Z$8,0))="","",INDEX('С закупкой'!$A:$Z,ROW()-ROW($A$8)+ROW('С закупкой'!$A$8),MATCH("Поставка",'С закупкой'!$A$8:$Z$8,0)))</f>
        <v/>
      </c>
      <c r="L359" s="50">
        <f>IF(INDEX('С закупкой'!$A:$Z,ROW()-ROW($A$8)+ROW('С закупкой'!$A$8),MATCH("Примечание",'С закупкой'!$A$8:$Z$8,0))="","",INDEX('С закупкой'!$A:$Z,ROW()-ROW($A$8)+ROW('С закупкой'!$A$8),MATCH("Примечание",'С закупкой'!$A$8:$Z$8,0)))</f>
        <v/>
      </c>
    </row>
    <row r="360" ht="36" customHeight="1">
      <c r="A360" s="47">
        <f>IF(ISNA(MATCH("№",'С закупкой'!$A$8:$Z$8,0)),"!",IF(ISNUMBER(INDEX('С закупкой'!$A:$Z,ROW()-ROW($A$8)+ROW('С закупкой'!$A$8),MATCH("№",'С закупкой'!$A$8:$Z$8,0))),INDEX('С закупкой'!$A:$Z,ROW()-ROW($A$8)+ROW('С закупкой'!$A$8),MATCH("№",'С закупкой'!$A$8:$Z$8,0)),""))</f>
        <v/>
      </c>
      <c r="B360" s="48">
        <f>IF(ISBLANK(INDEX('С закупкой'!$A:$Z,ROW()-ROW($A$8)+ROW('С закупкой'!$A$8),MATCH("Фото",'С закупкой'!$A$8:$Z$8,0))),"",INDEX('С закупкой'!$A:$Z,ROW()-ROW($A$8)+ROW('С закупкой'!$A$8),MATCH("Фото",'С закупкой'!$A$8:$Z$8,0)))</f>
        <v/>
      </c>
      <c r="C360" s="49">
        <f>IF(INDEX('С закупкой'!$A:$Z,ROW()-ROW($A$8)+ROW('С закупкой'!$A$8),MATCH("Наименование",'С закупкой'!$A$8:$Z$8,0))&lt;&gt;"",INDEX('С закупкой'!$A:$Z,ROW()-ROW($A$8)+ROW('С закупкой'!$A$8),MATCH("Наименование",'С закупкой'!$A$8:$Z$8,0)),IF(ISTEXT(INDEX('С закупкой'!$A:$Z,ROW()-ROW($A$8)+ROW('С закупкой'!$A$8),MATCH("№",'С закупкой'!$A$8:$Z$8,0))),INDEX('С закупкой'!$A:$Z,ROW()-ROW($A$8)+ROW('С закупкой'!$A$8),MATCH("№",'С закупкой'!$A$8:$Z$8,0)),""))</f>
        <v/>
      </c>
      <c r="D360" s="49">
        <f>IF(INDEX('С закупкой'!$A:$Z,ROW()-ROW($A$8)+ROW('С закупкой'!$A$8),MATCH("Бренд",'С закупкой'!$A$8:$Z$8,0))="","",INDEX('С закупкой'!$A:$Z,ROW()-ROW($A$8)+ROW('С закупкой'!$A$8),MATCH("Бренд",'С закупкой'!$A$8:$Z$8,0)))</f>
        <v/>
      </c>
      <c r="E360" s="50">
        <f>IF(INDEX('С закупкой'!$A:$Z,ROW()-ROW($A$8)+ROW('С закупкой'!$A$8),MATCH("Артикул",'С закупкой'!$A$8:$Z$8,0))="","",INDEX('С закупкой'!$A:$Z,ROW()-ROW($A$8)+ROW('С закупкой'!$A$8),MATCH("Артикул",'С закупкой'!$A$8:$Z$8,0)))</f>
        <v/>
      </c>
      <c r="F360" s="49">
        <f>IF(INDEX('С закупкой'!$A:$Z,ROW()-ROW($A$8)+ROW('С закупкой'!$A$8),MATCH("Комната",'С закупкой'!$A$8:$Z$8,0))="","",INDEX('С закупкой'!$A:$Z,ROW()-ROW($A$8)+ROW('С закупкой'!$A$8),MATCH("Комната",'С закупкой'!$A$8:$Z$8,0)))</f>
        <v/>
      </c>
      <c r="G360" s="51">
        <f>IF(INDEX('С закупкой'!$A:$Z,ROW()-ROW($A$8)+ROW('С закупкой'!$A$8),MATCH("Кол-во",'С закупкой'!$A$8:$Z$8,0))="","",INDEX('С закупкой'!$A:$Z,ROW()-ROW($A$8)+ROW('С закупкой'!$A$8),MATCH("Кол-во",'С закупкой'!$A$8:$Z$8,0)))</f>
        <v/>
      </c>
      <c r="H360" s="52">
        <f>IF(INDEX('С закупкой'!$A:$Z,ROW()-ROW($A$8)+ROW('С закупкой'!$A$8),MATCH("Ед.",'С закупкой'!$A$8:$Z$8,0))="","",INDEX('С закупкой'!$A:$Z,ROW()-ROW($A$8)+ROW('С закупкой'!$A$8),MATCH("Ед.",'С закупкой'!$A$8:$Z$8,0)))</f>
        <v/>
      </c>
      <c r="I360" s="53">
        <f>IF(INDEX('С закупкой'!$A:$Z,ROW()-ROW($A$8)+ROW('С закупкой'!$A$8),MATCH("Клиенту за ед.",'С закупкой'!$A$8:$Z$8,0))="","",INDEX('С закупкой'!$A:$Z,ROW()-ROW($A$8)+ROW('С закупкой'!$A$8),MATCH("Клиенту за ед.",'С закупкой'!$A$8:$Z$8,0)))</f>
        <v/>
      </c>
      <c r="J360" s="54">
        <f>IF(LEFT($C360,6)="Итого:",SUM(J$8:J359)-2*SUMIF($C$8:$C359,"Итого:*",J$8:J359),IF($C360="ИТОГО ПО ПРОЕКТУ",SUM(J$8:J359)-SUMIF($C$8:$C359,"Итого:*",J$8:J359),IF(INDEX('С закупкой'!$A:$Z,ROW()-ROW($A$8)+ROW('С закупкой'!$A$8),MATCH("Сумма клиенту",'С закупкой'!$A$8:$Z$8,0))="","",INDEX('С закупкой'!$A:$Z,ROW()-ROW($A$8)+ROW('С закупкой'!$A$8),MATCH("Сумма клиенту",'С закупкой'!$A$8:$Z$8,0)))))</f>
        <v/>
      </c>
      <c r="K360" s="50">
        <f>IF(INDEX('С закупкой'!$A:$Z,ROW()-ROW($A$8)+ROW('С закупкой'!$A$8),MATCH("Поставка",'С закупкой'!$A$8:$Z$8,0))="","",INDEX('С закупкой'!$A:$Z,ROW()-ROW($A$8)+ROW('С закупкой'!$A$8),MATCH("Поставка",'С закупкой'!$A$8:$Z$8,0)))</f>
        <v/>
      </c>
      <c r="L360" s="50">
        <f>IF(INDEX('С закупкой'!$A:$Z,ROW()-ROW($A$8)+ROW('С закупкой'!$A$8),MATCH("Примечание",'С закупкой'!$A$8:$Z$8,0))="","",INDEX('С закупкой'!$A:$Z,ROW()-ROW($A$8)+ROW('С закупкой'!$A$8),MATCH("Примечание",'С закупкой'!$A$8:$Z$8,0)))</f>
        <v/>
      </c>
    </row>
    <row r="361" ht="36" customHeight="1">
      <c r="A361" s="47">
        <f>IF(ISNA(MATCH("№",'С закупкой'!$A$8:$Z$8,0)),"!",IF(ISNUMBER(INDEX('С закупкой'!$A:$Z,ROW()-ROW($A$8)+ROW('С закупкой'!$A$8),MATCH("№",'С закупкой'!$A$8:$Z$8,0))),INDEX('С закупкой'!$A:$Z,ROW()-ROW($A$8)+ROW('С закупкой'!$A$8),MATCH("№",'С закупкой'!$A$8:$Z$8,0)),""))</f>
        <v/>
      </c>
      <c r="B361" s="48">
        <f>IF(ISBLANK(INDEX('С закупкой'!$A:$Z,ROW()-ROW($A$8)+ROW('С закупкой'!$A$8),MATCH("Фото",'С закупкой'!$A$8:$Z$8,0))),"",INDEX('С закупкой'!$A:$Z,ROW()-ROW($A$8)+ROW('С закупкой'!$A$8),MATCH("Фото",'С закупкой'!$A$8:$Z$8,0)))</f>
        <v/>
      </c>
      <c r="C361" s="49">
        <f>IF(INDEX('С закупкой'!$A:$Z,ROW()-ROW($A$8)+ROW('С закупкой'!$A$8),MATCH("Наименование",'С закупкой'!$A$8:$Z$8,0))&lt;&gt;"",INDEX('С закупкой'!$A:$Z,ROW()-ROW($A$8)+ROW('С закупкой'!$A$8),MATCH("Наименование",'С закупкой'!$A$8:$Z$8,0)),IF(ISTEXT(INDEX('С закупкой'!$A:$Z,ROW()-ROW($A$8)+ROW('С закупкой'!$A$8),MATCH("№",'С закупкой'!$A$8:$Z$8,0))),INDEX('С закупкой'!$A:$Z,ROW()-ROW($A$8)+ROW('С закупкой'!$A$8),MATCH("№",'С закупкой'!$A$8:$Z$8,0)),""))</f>
        <v/>
      </c>
      <c r="D361" s="49">
        <f>IF(INDEX('С закупкой'!$A:$Z,ROW()-ROW($A$8)+ROW('С закупкой'!$A$8),MATCH("Бренд",'С закупкой'!$A$8:$Z$8,0))="","",INDEX('С закупкой'!$A:$Z,ROW()-ROW($A$8)+ROW('С закупкой'!$A$8),MATCH("Бренд",'С закупкой'!$A$8:$Z$8,0)))</f>
        <v/>
      </c>
      <c r="E361" s="50">
        <f>IF(INDEX('С закупкой'!$A:$Z,ROW()-ROW($A$8)+ROW('С закупкой'!$A$8),MATCH("Артикул",'С закупкой'!$A$8:$Z$8,0))="","",INDEX('С закупкой'!$A:$Z,ROW()-ROW($A$8)+ROW('С закупкой'!$A$8),MATCH("Артикул",'С закупкой'!$A$8:$Z$8,0)))</f>
        <v/>
      </c>
      <c r="F361" s="49">
        <f>IF(INDEX('С закупкой'!$A:$Z,ROW()-ROW($A$8)+ROW('С закупкой'!$A$8),MATCH("Комната",'С закупкой'!$A$8:$Z$8,0))="","",INDEX('С закупкой'!$A:$Z,ROW()-ROW($A$8)+ROW('С закупкой'!$A$8),MATCH("Комната",'С закупкой'!$A$8:$Z$8,0)))</f>
        <v/>
      </c>
      <c r="G361" s="51">
        <f>IF(INDEX('С закупкой'!$A:$Z,ROW()-ROW($A$8)+ROW('С закупкой'!$A$8),MATCH("Кол-во",'С закупкой'!$A$8:$Z$8,0))="","",INDEX('С закупкой'!$A:$Z,ROW()-ROW($A$8)+ROW('С закупкой'!$A$8),MATCH("Кол-во",'С закупкой'!$A$8:$Z$8,0)))</f>
        <v/>
      </c>
      <c r="H361" s="52">
        <f>IF(INDEX('С закупкой'!$A:$Z,ROW()-ROW($A$8)+ROW('С закупкой'!$A$8),MATCH("Ед.",'С закупкой'!$A$8:$Z$8,0))="","",INDEX('С закупкой'!$A:$Z,ROW()-ROW($A$8)+ROW('С закупкой'!$A$8),MATCH("Ед.",'С закупкой'!$A$8:$Z$8,0)))</f>
        <v/>
      </c>
      <c r="I361" s="53">
        <f>IF(INDEX('С закупкой'!$A:$Z,ROW()-ROW($A$8)+ROW('С закупкой'!$A$8),MATCH("Клиенту за ед.",'С закупкой'!$A$8:$Z$8,0))="","",INDEX('С закупкой'!$A:$Z,ROW()-ROW($A$8)+ROW('С закупкой'!$A$8),MATCH("Клиенту за ед.",'С закупкой'!$A$8:$Z$8,0)))</f>
        <v/>
      </c>
      <c r="J361" s="54">
        <f>IF(LEFT($C361,6)="Итого:",SUM(J$8:J360)-2*SUMIF($C$8:$C360,"Итого:*",J$8:J360),IF($C361="ИТОГО ПО ПРОЕКТУ",SUM(J$8:J360)-SUMIF($C$8:$C360,"Итого:*",J$8:J360),IF(INDEX('С закупкой'!$A:$Z,ROW()-ROW($A$8)+ROW('С закупкой'!$A$8),MATCH("Сумма клиенту",'С закупкой'!$A$8:$Z$8,0))="","",INDEX('С закупкой'!$A:$Z,ROW()-ROW($A$8)+ROW('С закупкой'!$A$8),MATCH("Сумма клиенту",'С закупкой'!$A$8:$Z$8,0)))))</f>
        <v/>
      </c>
      <c r="K361" s="50">
        <f>IF(INDEX('С закупкой'!$A:$Z,ROW()-ROW($A$8)+ROW('С закупкой'!$A$8),MATCH("Поставка",'С закупкой'!$A$8:$Z$8,0))="","",INDEX('С закупкой'!$A:$Z,ROW()-ROW($A$8)+ROW('С закупкой'!$A$8),MATCH("Поставка",'С закупкой'!$A$8:$Z$8,0)))</f>
        <v/>
      </c>
      <c r="L361" s="50">
        <f>IF(INDEX('С закупкой'!$A:$Z,ROW()-ROW($A$8)+ROW('С закупкой'!$A$8),MATCH("Примечание",'С закупкой'!$A$8:$Z$8,0))="","",INDEX('С закупкой'!$A:$Z,ROW()-ROW($A$8)+ROW('С закупкой'!$A$8),MATCH("Примечание",'С закупкой'!$A$8:$Z$8,0)))</f>
        <v/>
      </c>
    </row>
    <row r="362" ht="36" customHeight="1">
      <c r="A362" s="47">
        <f>IF(ISNA(MATCH("№",'С закупкой'!$A$8:$Z$8,0)),"!",IF(ISNUMBER(INDEX('С закупкой'!$A:$Z,ROW()-ROW($A$8)+ROW('С закупкой'!$A$8),MATCH("№",'С закупкой'!$A$8:$Z$8,0))),INDEX('С закупкой'!$A:$Z,ROW()-ROW($A$8)+ROW('С закупкой'!$A$8),MATCH("№",'С закупкой'!$A$8:$Z$8,0)),""))</f>
        <v/>
      </c>
      <c r="B362" s="48">
        <f>IF(ISBLANK(INDEX('С закупкой'!$A:$Z,ROW()-ROW($A$8)+ROW('С закупкой'!$A$8),MATCH("Фото",'С закупкой'!$A$8:$Z$8,0))),"",INDEX('С закупкой'!$A:$Z,ROW()-ROW($A$8)+ROW('С закупкой'!$A$8),MATCH("Фото",'С закупкой'!$A$8:$Z$8,0)))</f>
        <v/>
      </c>
      <c r="C362" s="49">
        <f>IF(INDEX('С закупкой'!$A:$Z,ROW()-ROW($A$8)+ROW('С закупкой'!$A$8),MATCH("Наименование",'С закупкой'!$A$8:$Z$8,0))&lt;&gt;"",INDEX('С закупкой'!$A:$Z,ROW()-ROW($A$8)+ROW('С закупкой'!$A$8),MATCH("Наименование",'С закупкой'!$A$8:$Z$8,0)),IF(ISTEXT(INDEX('С закупкой'!$A:$Z,ROW()-ROW($A$8)+ROW('С закупкой'!$A$8),MATCH("№",'С закупкой'!$A$8:$Z$8,0))),INDEX('С закупкой'!$A:$Z,ROW()-ROW($A$8)+ROW('С закупкой'!$A$8),MATCH("№",'С закупкой'!$A$8:$Z$8,0)),""))</f>
        <v/>
      </c>
      <c r="D362" s="49">
        <f>IF(INDEX('С закупкой'!$A:$Z,ROW()-ROW($A$8)+ROW('С закупкой'!$A$8),MATCH("Бренд",'С закупкой'!$A$8:$Z$8,0))="","",INDEX('С закупкой'!$A:$Z,ROW()-ROW($A$8)+ROW('С закупкой'!$A$8),MATCH("Бренд",'С закупкой'!$A$8:$Z$8,0)))</f>
        <v/>
      </c>
      <c r="E362" s="50">
        <f>IF(INDEX('С закупкой'!$A:$Z,ROW()-ROW($A$8)+ROW('С закупкой'!$A$8),MATCH("Артикул",'С закупкой'!$A$8:$Z$8,0))="","",INDEX('С закупкой'!$A:$Z,ROW()-ROW($A$8)+ROW('С закупкой'!$A$8),MATCH("Артикул",'С закупкой'!$A$8:$Z$8,0)))</f>
        <v/>
      </c>
      <c r="F362" s="49">
        <f>IF(INDEX('С закупкой'!$A:$Z,ROW()-ROW($A$8)+ROW('С закупкой'!$A$8),MATCH("Комната",'С закупкой'!$A$8:$Z$8,0))="","",INDEX('С закупкой'!$A:$Z,ROW()-ROW($A$8)+ROW('С закупкой'!$A$8),MATCH("Комната",'С закупкой'!$A$8:$Z$8,0)))</f>
        <v/>
      </c>
      <c r="G362" s="51">
        <f>IF(INDEX('С закупкой'!$A:$Z,ROW()-ROW($A$8)+ROW('С закупкой'!$A$8),MATCH("Кол-во",'С закупкой'!$A$8:$Z$8,0))="","",INDEX('С закупкой'!$A:$Z,ROW()-ROW($A$8)+ROW('С закупкой'!$A$8),MATCH("Кол-во",'С закупкой'!$A$8:$Z$8,0)))</f>
        <v/>
      </c>
      <c r="H362" s="52">
        <f>IF(INDEX('С закупкой'!$A:$Z,ROW()-ROW($A$8)+ROW('С закупкой'!$A$8),MATCH("Ед.",'С закупкой'!$A$8:$Z$8,0))="","",INDEX('С закупкой'!$A:$Z,ROW()-ROW($A$8)+ROW('С закупкой'!$A$8),MATCH("Ед.",'С закупкой'!$A$8:$Z$8,0)))</f>
        <v/>
      </c>
      <c r="I362" s="53">
        <f>IF(INDEX('С закупкой'!$A:$Z,ROW()-ROW($A$8)+ROW('С закупкой'!$A$8),MATCH("Клиенту за ед.",'С закупкой'!$A$8:$Z$8,0))="","",INDEX('С закупкой'!$A:$Z,ROW()-ROW($A$8)+ROW('С закупкой'!$A$8),MATCH("Клиенту за ед.",'С закупкой'!$A$8:$Z$8,0)))</f>
        <v/>
      </c>
      <c r="J362" s="54">
        <f>IF(LEFT($C362,6)="Итого:",SUM(J$8:J361)-2*SUMIF($C$8:$C361,"Итого:*",J$8:J361),IF($C362="ИТОГО ПО ПРОЕКТУ",SUM(J$8:J361)-SUMIF($C$8:$C361,"Итого:*",J$8:J361),IF(INDEX('С закупкой'!$A:$Z,ROW()-ROW($A$8)+ROW('С закупкой'!$A$8),MATCH("Сумма клиенту",'С закупкой'!$A$8:$Z$8,0))="","",INDEX('С закупкой'!$A:$Z,ROW()-ROW($A$8)+ROW('С закупкой'!$A$8),MATCH("Сумма клиенту",'С закупкой'!$A$8:$Z$8,0)))))</f>
        <v/>
      </c>
      <c r="K362" s="50">
        <f>IF(INDEX('С закупкой'!$A:$Z,ROW()-ROW($A$8)+ROW('С закупкой'!$A$8),MATCH("Поставка",'С закупкой'!$A$8:$Z$8,0))="","",INDEX('С закупкой'!$A:$Z,ROW()-ROW($A$8)+ROW('С закупкой'!$A$8),MATCH("Поставка",'С закупкой'!$A$8:$Z$8,0)))</f>
        <v/>
      </c>
      <c r="L362" s="50">
        <f>IF(INDEX('С закупкой'!$A:$Z,ROW()-ROW($A$8)+ROW('С закупкой'!$A$8),MATCH("Примечание",'С закупкой'!$A$8:$Z$8,0))="","",INDEX('С закупкой'!$A:$Z,ROW()-ROW($A$8)+ROW('С закупкой'!$A$8),MATCH("Примечание",'С закупкой'!$A$8:$Z$8,0)))</f>
        <v/>
      </c>
    </row>
    <row r="363" ht="36" customHeight="1">
      <c r="A363" s="47">
        <f>IF(ISNA(MATCH("№",'С закупкой'!$A$8:$Z$8,0)),"!",IF(ISNUMBER(INDEX('С закупкой'!$A:$Z,ROW()-ROW($A$8)+ROW('С закупкой'!$A$8),MATCH("№",'С закупкой'!$A$8:$Z$8,0))),INDEX('С закупкой'!$A:$Z,ROW()-ROW($A$8)+ROW('С закупкой'!$A$8),MATCH("№",'С закупкой'!$A$8:$Z$8,0)),""))</f>
        <v/>
      </c>
      <c r="B363" s="48">
        <f>IF(ISBLANK(INDEX('С закупкой'!$A:$Z,ROW()-ROW($A$8)+ROW('С закупкой'!$A$8),MATCH("Фото",'С закупкой'!$A$8:$Z$8,0))),"",INDEX('С закупкой'!$A:$Z,ROW()-ROW($A$8)+ROW('С закупкой'!$A$8),MATCH("Фото",'С закупкой'!$A$8:$Z$8,0)))</f>
        <v/>
      </c>
      <c r="C363" s="49">
        <f>IF(INDEX('С закупкой'!$A:$Z,ROW()-ROW($A$8)+ROW('С закупкой'!$A$8),MATCH("Наименование",'С закупкой'!$A$8:$Z$8,0))&lt;&gt;"",INDEX('С закупкой'!$A:$Z,ROW()-ROW($A$8)+ROW('С закупкой'!$A$8),MATCH("Наименование",'С закупкой'!$A$8:$Z$8,0)),IF(ISTEXT(INDEX('С закупкой'!$A:$Z,ROW()-ROW($A$8)+ROW('С закупкой'!$A$8),MATCH("№",'С закупкой'!$A$8:$Z$8,0))),INDEX('С закупкой'!$A:$Z,ROW()-ROW($A$8)+ROW('С закупкой'!$A$8),MATCH("№",'С закупкой'!$A$8:$Z$8,0)),""))</f>
        <v/>
      </c>
      <c r="D363" s="49">
        <f>IF(INDEX('С закупкой'!$A:$Z,ROW()-ROW($A$8)+ROW('С закупкой'!$A$8),MATCH("Бренд",'С закупкой'!$A$8:$Z$8,0))="","",INDEX('С закупкой'!$A:$Z,ROW()-ROW($A$8)+ROW('С закупкой'!$A$8),MATCH("Бренд",'С закупкой'!$A$8:$Z$8,0)))</f>
        <v/>
      </c>
      <c r="E363" s="50">
        <f>IF(INDEX('С закупкой'!$A:$Z,ROW()-ROW($A$8)+ROW('С закупкой'!$A$8),MATCH("Артикул",'С закупкой'!$A$8:$Z$8,0))="","",INDEX('С закупкой'!$A:$Z,ROW()-ROW($A$8)+ROW('С закупкой'!$A$8),MATCH("Артикул",'С закупкой'!$A$8:$Z$8,0)))</f>
        <v/>
      </c>
      <c r="F363" s="49">
        <f>IF(INDEX('С закупкой'!$A:$Z,ROW()-ROW($A$8)+ROW('С закупкой'!$A$8),MATCH("Комната",'С закупкой'!$A$8:$Z$8,0))="","",INDEX('С закупкой'!$A:$Z,ROW()-ROW($A$8)+ROW('С закупкой'!$A$8),MATCH("Комната",'С закупкой'!$A$8:$Z$8,0)))</f>
        <v/>
      </c>
      <c r="G363" s="51">
        <f>IF(INDEX('С закупкой'!$A:$Z,ROW()-ROW($A$8)+ROW('С закупкой'!$A$8),MATCH("Кол-во",'С закупкой'!$A$8:$Z$8,0))="","",INDEX('С закупкой'!$A:$Z,ROW()-ROW($A$8)+ROW('С закупкой'!$A$8),MATCH("Кол-во",'С закупкой'!$A$8:$Z$8,0)))</f>
        <v/>
      </c>
      <c r="H363" s="52">
        <f>IF(INDEX('С закупкой'!$A:$Z,ROW()-ROW($A$8)+ROW('С закупкой'!$A$8),MATCH("Ед.",'С закупкой'!$A$8:$Z$8,0))="","",INDEX('С закупкой'!$A:$Z,ROW()-ROW($A$8)+ROW('С закупкой'!$A$8),MATCH("Ед.",'С закупкой'!$A$8:$Z$8,0)))</f>
        <v/>
      </c>
      <c r="I363" s="53">
        <f>IF(INDEX('С закупкой'!$A:$Z,ROW()-ROW($A$8)+ROW('С закупкой'!$A$8),MATCH("Клиенту за ед.",'С закупкой'!$A$8:$Z$8,0))="","",INDEX('С закупкой'!$A:$Z,ROW()-ROW($A$8)+ROW('С закупкой'!$A$8),MATCH("Клиенту за ед.",'С закупкой'!$A$8:$Z$8,0)))</f>
        <v/>
      </c>
      <c r="J363" s="54">
        <f>IF(LEFT($C363,6)="Итого:",SUM(J$8:J362)-2*SUMIF($C$8:$C362,"Итого:*",J$8:J362),IF($C363="ИТОГО ПО ПРОЕКТУ",SUM(J$8:J362)-SUMIF($C$8:$C362,"Итого:*",J$8:J362),IF(INDEX('С закупкой'!$A:$Z,ROW()-ROW($A$8)+ROW('С закупкой'!$A$8),MATCH("Сумма клиенту",'С закупкой'!$A$8:$Z$8,0))="","",INDEX('С закупкой'!$A:$Z,ROW()-ROW($A$8)+ROW('С закупкой'!$A$8),MATCH("Сумма клиенту",'С закупкой'!$A$8:$Z$8,0)))))</f>
        <v/>
      </c>
      <c r="K363" s="50">
        <f>IF(INDEX('С закупкой'!$A:$Z,ROW()-ROW($A$8)+ROW('С закупкой'!$A$8),MATCH("Поставка",'С закупкой'!$A$8:$Z$8,0))="","",INDEX('С закупкой'!$A:$Z,ROW()-ROW($A$8)+ROW('С закупкой'!$A$8),MATCH("Поставка",'С закупкой'!$A$8:$Z$8,0)))</f>
        <v/>
      </c>
      <c r="L363" s="50">
        <f>IF(INDEX('С закупкой'!$A:$Z,ROW()-ROW($A$8)+ROW('С закупкой'!$A$8),MATCH("Примечание",'С закупкой'!$A$8:$Z$8,0))="","",INDEX('С закупкой'!$A:$Z,ROW()-ROW($A$8)+ROW('С закупкой'!$A$8),MATCH("Примечание",'С закупкой'!$A$8:$Z$8,0)))</f>
        <v/>
      </c>
    </row>
    <row r="364" ht="36" customHeight="1">
      <c r="A364" s="47">
        <f>IF(ISNA(MATCH("№",'С закупкой'!$A$8:$Z$8,0)),"!",IF(ISNUMBER(INDEX('С закупкой'!$A:$Z,ROW()-ROW($A$8)+ROW('С закупкой'!$A$8),MATCH("№",'С закупкой'!$A$8:$Z$8,0))),INDEX('С закупкой'!$A:$Z,ROW()-ROW($A$8)+ROW('С закупкой'!$A$8),MATCH("№",'С закупкой'!$A$8:$Z$8,0)),""))</f>
        <v/>
      </c>
      <c r="B364" s="48">
        <f>IF(ISBLANK(INDEX('С закупкой'!$A:$Z,ROW()-ROW($A$8)+ROW('С закупкой'!$A$8),MATCH("Фото",'С закупкой'!$A$8:$Z$8,0))),"",INDEX('С закупкой'!$A:$Z,ROW()-ROW($A$8)+ROW('С закупкой'!$A$8),MATCH("Фото",'С закупкой'!$A$8:$Z$8,0)))</f>
        <v/>
      </c>
      <c r="C364" s="49">
        <f>IF(INDEX('С закупкой'!$A:$Z,ROW()-ROW($A$8)+ROW('С закупкой'!$A$8),MATCH("Наименование",'С закупкой'!$A$8:$Z$8,0))&lt;&gt;"",INDEX('С закупкой'!$A:$Z,ROW()-ROW($A$8)+ROW('С закупкой'!$A$8),MATCH("Наименование",'С закупкой'!$A$8:$Z$8,0)),IF(ISTEXT(INDEX('С закупкой'!$A:$Z,ROW()-ROW($A$8)+ROW('С закупкой'!$A$8),MATCH("№",'С закупкой'!$A$8:$Z$8,0))),INDEX('С закупкой'!$A:$Z,ROW()-ROW($A$8)+ROW('С закупкой'!$A$8),MATCH("№",'С закупкой'!$A$8:$Z$8,0)),""))</f>
        <v/>
      </c>
      <c r="D364" s="49">
        <f>IF(INDEX('С закупкой'!$A:$Z,ROW()-ROW($A$8)+ROW('С закупкой'!$A$8),MATCH("Бренд",'С закупкой'!$A$8:$Z$8,0))="","",INDEX('С закупкой'!$A:$Z,ROW()-ROW($A$8)+ROW('С закупкой'!$A$8),MATCH("Бренд",'С закупкой'!$A$8:$Z$8,0)))</f>
        <v/>
      </c>
      <c r="E364" s="50">
        <f>IF(INDEX('С закупкой'!$A:$Z,ROW()-ROW($A$8)+ROW('С закупкой'!$A$8),MATCH("Артикул",'С закупкой'!$A$8:$Z$8,0))="","",INDEX('С закупкой'!$A:$Z,ROW()-ROW($A$8)+ROW('С закупкой'!$A$8),MATCH("Артикул",'С закупкой'!$A$8:$Z$8,0)))</f>
        <v/>
      </c>
      <c r="F364" s="49">
        <f>IF(INDEX('С закупкой'!$A:$Z,ROW()-ROW($A$8)+ROW('С закупкой'!$A$8),MATCH("Комната",'С закупкой'!$A$8:$Z$8,0))="","",INDEX('С закупкой'!$A:$Z,ROW()-ROW($A$8)+ROW('С закупкой'!$A$8),MATCH("Комната",'С закупкой'!$A$8:$Z$8,0)))</f>
        <v/>
      </c>
      <c r="G364" s="51">
        <f>IF(INDEX('С закупкой'!$A:$Z,ROW()-ROW($A$8)+ROW('С закупкой'!$A$8),MATCH("Кол-во",'С закупкой'!$A$8:$Z$8,0))="","",INDEX('С закупкой'!$A:$Z,ROW()-ROW($A$8)+ROW('С закупкой'!$A$8),MATCH("Кол-во",'С закупкой'!$A$8:$Z$8,0)))</f>
        <v/>
      </c>
      <c r="H364" s="52">
        <f>IF(INDEX('С закупкой'!$A:$Z,ROW()-ROW($A$8)+ROW('С закупкой'!$A$8),MATCH("Ед.",'С закупкой'!$A$8:$Z$8,0))="","",INDEX('С закупкой'!$A:$Z,ROW()-ROW($A$8)+ROW('С закупкой'!$A$8),MATCH("Ед.",'С закупкой'!$A$8:$Z$8,0)))</f>
        <v/>
      </c>
      <c r="I364" s="53">
        <f>IF(INDEX('С закупкой'!$A:$Z,ROW()-ROW($A$8)+ROW('С закупкой'!$A$8),MATCH("Клиенту за ед.",'С закупкой'!$A$8:$Z$8,0))="","",INDEX('С закупкой'!$A:$Z,ROW()-ROW($A$8)+ROW('С закупкой'!$A$8),MATCH("Клиенту за ед.",'С закупкой'!$A$8:$Z$8,0)))</f>
        <v/>
      </c>
      <c r="J364" s="54">
        <f>IF(LEFT($C364,6)="Итого:",SUM(J$8:J363)-2*SUMIF($C$8:$C363,"Итого:*",J$8:J363),IF($C364="ИТОГО ПО ПРОЕКТУ",SUM(J$8:J363)-SUMIF($C$8:$C363,"Итого:*",J$8:J363),IF(INDEX('С закупкой'!$A:$Z,ROW()-ROW($A$8)+ROW('С закупкой'!$A$8),MATCH("Сумма клиенту",'С закупкой'!$A$8:$Z$8,0))="","",INDEX('С закупкой'!$A:$Z,ROW()-ROW($A$8)+ROW('С закупкой'!$A$8),MATCH("Сумма клиенту",'С закупкой'!$A$8:$Z$8,0)))))</f>
        <v/>
      </c>
      <c r="K364" s="50">
        <f>IF(INDEX('С закупкой'!$A:$Z,ROW()-ROW($A$8)+ROW('С закупкой'!$A$8),MATCH("Поставка",'С закупкой'!$A$8:$Z$8,0))="","",INDEX('С закупкой'!$A:$Z,ROW()-ROW($A$8)+ROW('С закупкой'!$A$8),MATCH("Поставка",'С закупкой'!$A$8:$Z$8,0)))</f>
        <v/>
      </c>
      <c r="L364" s="50">
        <f>IF(INDEX('С закупкой'!$A:$Z,ROW()-ROW($A$8)+ROW('С закупкой'!$A$8),MATCH("Примечание",'С закупкой'!$A$8:$Z$8,0))="","",INDEX('С закупкой'!$A:$Z,ROW()-ROW($A$8)+ROW('С закупкой'!$A$8),MATCH("Примечание",'С закупкой'!$A$8:$Z$8,0)))</f>
        <v/>
      </c>
    </row>
    <row r="365" ht="36" customHeight="1">
      <c r="A365" s="47">
        <f>IF(ISNA(MATCH("№",'С закупкой'!$A$8:$Z$8,0)),"!",IF(ISNUMBER(INDEX('С закупкой'!$A:$Z,ROW()-ROW($A$8)+ROW('С закупкой'!$A$8),MATCH("№",'С закупкой'!$A$8:$Z$8,0))),INDEX('С закупкой'!$A:$Z,ROW()-ROW($A$8)+ROW('С закупкой'!$A$8),MATCH("№",'С закупкой'!$A$8:$Z$8,0)),""))</f>
        <v/>
      </c>
      <c r="B365" s="48">
        <f>IF(ISBLANK(INDEX('С закупкой'!$A:$Z,ROW()-ROW($A$8)+ROW('С закупкой'!$A$8),MATCH("Фото",'С закупкой'!$A$8:$Z$8,0))),"",INDEX('С закупкой'!$A:$Z,ROW()-ROW($A$8)+ROW('С закупкой'!$A$8),MATCH("Фото",'С закупкой'!$A$8:$Z$8,0)))</f>
        <v/>
      </c>
      <c r="C365" s="49">
        <f>IF(INDEX('С закупкой'!$A:$Z,ROW()-ROW($A$8)+ROW('С закупкой'!$A$8),MATCH("Наименование",'С закупкой'!$A$8:$Z$8,0))&lt;&gt;"",INDEX('С закупкой'!$A:$Z,ROW()-ROW($A$8)+ROW('С закупкой'!$A$8),MATCH("Наименование",'С закупкой'!$A$8:$Z$8,0)),IF(ISTEXT(INDEX('С закупкой'!$A:$Z,ROW()-ROW($A$8)+ROW('С закупкой'!$A$8),MATCH("№",'С закупкой'!$A$8:$Z$8,0))),INDEX('С закупкой'!$A:$Z,ROW()-ROW($A$8)+ROW('С закупкой'!$A$8),MATCH("№",'С закупкой'!$A$8:$Z$8,0)),""))</f>
        <v/>
      </c>
      <c r="D365" s="49">
        <f>IF(INDEX('С закупкой'!$A:$Z,ROW()-ROW($A$8)+ROW('С закупкой'!$A$8),MATCH("Бренд",'С закупкой'!$A$8:$Z$8,0))="","",INDEX('С закупкой'!$A:$Z,ROW()-ROW($A$8)+ROW('С закупкой'!$A$8),MATCH("Бренд",'С закупкой'!$A$8:$Z$8,0)))</f>
        <v/>
      </c>
      <c r="E365" s="50">
        <f>IF(INDEX('С закупкой'!$A:$Z,ROW()-ROW($A$8)+ROW('С закупкой'!$A$8),MATCH("Артикул",'С закупкой'!$A$8:$Z$8,0))="","",INDEX('С закупкой'!$A:$Z,ROW()-ROW($A$8)+ROW('С закупкой'!$A$8),MATCH("Артикул",'С закупкой'!$A$8:$Z$8,0)))</f>
        <v/>
      </c>
      <c r="F365" s="49">
        <f>IF(INDEX('С закупкой'!$A:$Z,ROW()-ROW($A$8)+ROW('С закупкой'!$A$8),MATCH("Комната",'С закупкой'!$A$8:$Z$8,0))="","",INDEX('С закупкой'!$A:$Z,ROW()-ROW($A$8)+ROW('С закупкой'!$A$8),MATCH("Комната",'С закупкой'!$A$8:$Z$8,0)))</f>
        <v/>
      </c>
      <c r="G365" s="51">
        <f>IF(INDEX('С закупкой'!$A:$Z,ROW()-ROW($A$8)+ROW('С закупкой'!$A$8),MATCH("Кол-во",'С закупкой'!$A$8:$Z$8,0))="","",INDEX('С закупкой'!$A:$Z,ROW()-ROW($A$8)+ROW('С закупкой'!$A$8),MATCH("Кол-во",'С закупкой'!$A$8:$Z$8,0)))</f>
        <v/>
      </c>
      <c r="H365" s="52">
        <f>IF(INDEX('С закупкой'!$A:$Z,ROW()-ROW($A$8)+ROW('С закупкой'!$A$8),MATCH("Ед.",'С закупкой'!$A$8:$Z$8,0))="","",INDEX('С закупкой'!$A:$Z,ROW()-ROW($A$8)+ROW('С закупкой'!$A$8),MATCH("Ед.",'С закупкой'!$A$8:$Z$8,0)))</f>
        <v/>
      </c>
      <c r="I365" s="53">
        <f>IF(INDEX('С закупкой'!$A:$Z,ROW()-ROW($A$8)+ROW('С закупкой'!$A$8),MATCH("Клиенту за ед.",'С закупкой'!$A$8:$Z$8,0))="","",INDEX('С закупкой'!$A:$Z,ROW()-ROW($A$8)+ROW('С закупкой'!$A$8),MATCH("Клиенту за ед.",'С закупкой'!$A$8:$Z$8,0)))</f>
        <v/>
      </c>
      <c r="J365" s="54">
        <f>IF(LEFT($C365,6)="Итого:",SUM(J$8:J364)-2*SUMIF($C$8:$C364,"Итого:*",J$8:J364),IF($C365="ИТОГО ПО ПРОЕКТУ",SUM(J$8:J364)-SUMIF($C$8:$C364,"Итого:*",J$8:J364),IF(INDEX('С закупкой'!$A:$Z,ROW()-ROW($A$8)+ROW('С закупкой'!$A$8),MATCH("Сумма клиенту",'С закупкой'!$A$8:$Z$8,0))="","",INDEX('С закупкой'!$A:$Z,ROW()-ROW($A$8)+ROW('С закупкой'!$A$8),MATCH("Сумма клиенту",'С закупкой'!$A$8:$Z$8,0)))))</f>
        <v/>
      </c>
      <c r="K365" s="50">
        <f>IF(INDEX('С закупкой'!$A:$Z,ROW()-ROW($A$8)+ROW('С закупкой'!$A$8),MATCH("Поставка",'С закупкой'!$A$8:$Z$8,0))="","",INDEX('С закупкой'!$A:$Z,ROW()-ROW($A$8)+ROW('С закупкой'!$A$8),MATCH("Поставка",'С закупкой'!$A$8:$Z$8,0)))</f>
        <v/>
      </c>
      <c r="L365" s="50">
        <f>IF(INDEX('С закупкой'!$A:$Z,ROW()-ROW($A$8)+ROW('С закупкой'!$A$8),MATCH("Примечание",'С закупкой'!$A$8:$Z$8,0))="","",INDEX('С закупкой'!$A:$Z,ROW()-ROW($A$8)+ROW('С закупкой'!$A$8),MATCH("Примечание",'С закупкой'!$A$8:$Z$8,0)))</f>
        <v/>
      </c>
    </row>
    <row r="366" ht="36" customHeight="1">
      <c r="A366" s="47">
        <f>IF(ISNA(MATCH("№",'С закупкой'!$A$8:$Z$8,0)),"!",IF(ISNUMBER(INDEX('С закупкой'!$A:$Z,ROW()-ROW($A$8)+ROW('С закупкой'!$A$8),MATCH("№",'С закупкой'!$A$8:$Z$8,0))),INDEX('С закупкой'!$A:$Z,ROW()-ROW($A$8)+ROW('С закупкой'!$A$8),MATCH("№",'С закупкой'!$A$8:$Z$8,0)),""))</f>
        <v/>
      </c>
      <c r="B366" s="48">
        <f>IF(ISBLANK(INDEX('С закупкой'!$A:$Z,ROW()-ROW($A$8)+ROW('С закупкой'!$A$8),MATCH("Фото",'С закупкой'!$A$8:$Z$8,0))),"",INDEX('С закупкой'!$A:$Z,ROW()-ROW($A$8)+ROW('С закупкой'!$A$8),MATCH("Фото",'С закупкой'!$A$8:$Z$8,0)))</f>
        <v/>
      </c>
      <c r="C366" s="49">
        <f>IF(INDEX('С закупкой'!$A:$Z,ROW()-ROW($A$8)+ROW('С закупкой'!$A$8),MATCH("Наименование",'С закупкой'!$A$8:$Z$8,0))&lt;&gt;"",INDEX('С закупкой'!$A:$Z,ROW()-ROW($A$8)+ROW('С закупкой'!$A$8),MATCH("Наименование",'С закупкой'!$A$8:$Z$8,0)),IF(ISTEXT(INDEX('С закупкой'!$A:$Z,ROW()-ROW($A$8)+ROW('С закупкой'!$A$8),MATCH("№",'С закупкой'!$A$8:$Z$8,0))),INDEX('С закупкой'!$A:$Z,ROW()-ROW($A$8)+ROW('С закупкой'!$A$8),MATCH("№",'С закупкой'!$A$8:$Z$8,0)),""))</f>
        <v/>
      </c>
      <c r="D366" s="49">
        <f>IF(INDEX('С закупкой'!$A:$Z,ROW()-ROW($A$8)+ROW('С закупкой'!$A$8),MATCH("Бренд",'С закупкой'!$A$8:$Z$8,0))="","",INDEX('С закупкой'!$A:$Z,ROW()-ROW($A$8)+ROW('С закупкой'!$A$8),MATCH("Бренд",'С закупкой'!$A$8:$Z$8,0)))</f>
        <v/>
      </c>
      <c r="E366" s="50">
        <f>IF(INDEX('С закупкой'!$A:$Z,ROW()-ROW($A$8)+ROW('С закупкой'!$A$8),MATCH("Артикул",'С закупкой'!$A$8:$Z$8,0))="","",INDEX('С закупкой'!$A:$Z,ROW()-ROW($A$8)+ROW('С закупкой'!$A$8),MATCH("Артикул",'С закупкой'!$A$8:$Z$8,0)))</f>
        <v/>
      </c>
      <c r="F366" s="49">
        <f>IF(INDEX('С закупкой'!$A:$Z,ROW()-ROW($A$8)+ROW('С закупкой'!$A$8),MATCH("Комната",'С закупкой'!$A$8:$Z$8,0))="","",INDEX('С закупкой'!$A:$Z,ROW()-ROW($A$8)+ROW('С закупкой'!$A$8),MATCH("Комната",'С закупкой'!$A$8:$Z$8,0)))</f>
        <v/>
      </c>
      <c r="G366" s="51">
        <f>IF(INDEX('С закупкой'!$A:$Z,ROW()-ROW($A$8)+ROW('С закупкой'!$A$8),MATCH("Кол-во",'С закупкой'!$A$8:$Z$8,0))="","",INDEX('С закупкой'!$A:$Z,ROW()-ROW($A$8)+ROW('С закупкой'!$A$8),MATCH("Кол-во",'С закупкой'!$A$8:$Z$8,0)))</f>
        <v/>
      </c>
      <c r="H366" s="52">
        <f>IF(INDEX('С закупкой'!$A:$Z,ROW()-ROW($A$8)+ROW('С закупкой'!$A$8),MATCH("Ед.",'С закупкой'!$A$8:$Z$8,0))="","",INDEX('С закупкой'!$A:$Z,ROW()-ROW($A$8)+ROW('С закупкой'!$A$8),MATCH("Ед.",'С закупкой'!$A$8:$Z$8,0)))</f>
        <v/>
      </c>
      <c r="I366" s="53">
        <f>IF(INDEX('С закупкой'!$A:$Z,ROW()-ROW($A$8)+ROW('С закупкой'!$A$8),MATCH("Клиенту за ед.",'С закупкой'!$A$8:$Z$8,0))="","",INDEX('С закупкой'!$A:$Z,ROW()-ROW($A$8)+ROW('С закупкой'!$A$8),MATCH("Клиенту за ед.",'С закупкой'!$A$8:$Z$8,0)))</f>
        <v/>
      </c>
      <c r="J366" s="54">
        <f>IF(LEFT($C366,6)="Итого:",SUM(J$8:J365)-2*SUMIF($C$8:$C365,"Итого:*",J$8:J365),IF($C366="ИТОГО ПО ПРОЕКТУ",SUM(J$8:J365)-SUMIF($C$8:$C365,"Итого:*",J$8:J365),IF(INDEX('С закупкой'!$A:$Z,ROW()-ROW($A$8)+ROW('С закупкой'!$A$8),MATCH("Сумма клиенту",'С закупкой'!$A$8:$Z$8,0))="","",INDEX('С закупкой'!$A:$Z,ROW()-ROW($A$8)+ROW('С закупкой'!$A$8),MATCH("Сумма клиенту",'С закупкой'!$A$8:$Z$8,0)))))</f>
        <v/>
      </c>
      <c r="K366" s="50">
        <f>IF(INDEX('С закупкой'!$A:$Z,ROW()-ROW($A$8)+ROW('С закупкой'!$A$8),MATCH("Поставка",'С закупкой'!$A$8:$Z$8,0))="","",INDEX('С закупкой'!$A:$Z,ROW()-ROW($A$8)+ROW('С закупкой'!$A$8),MATCH("Поставка",'С закупкой'!$A$8:$Z$8,0)))</f>
        <v/>
      </c>
      <c r="L366" s="50">
        <f>IF(INDEX('С закупкой'!$A:$Z,ROW()-ROW($A$8)+ROW('С закупкой'!$A$8),MATCH("Примечание",'С закупкой'!$A$8:$Z$8,0))="","",INDEX('С закупкой'!$A:$Z,ROW()-ROW($A$8)+ROW('С закупкой'!$A$8),MATCH("Примечание",'С закупкой'!$A$8:$Z$8,0)))</f>
        <v/>
      </c>
    </row>
    <row r="367" ht="36" customHeight="1">
      <c r="A367" s="47">
        <f>IF(ISNA(MATCH("№",'С закупкой'!$A$8:$Z$8,0)),"!",IF(ISNUMBER(INDEX('С закупкой'!$A:$Z,ROW()-ROW($A$8)+ROW('С закупкой'!$A$8),MATCH("№",'С закупкой'!$A$8:$Z$8,0))),INDEX('С закупкой'!$A:$Z,ROW()-ROW($A$8)+ROW('С закупкой'!$A$8),MATCH("№",'С закупкой'!$A$8:$Z$8,0)),""))</f>
        <v/>
      </c>
      <c r="B367" s="48">
        <f>IF(ISBLANK(INDEX('С закупкой'!$A:$Z,ROW()-ROW($A$8)+ROW('С закупкой'!$A$8),MATCH("Фото",'С закупкой'!$A$8:$Z$8,0))),"",INDEX('С закупкой'!$A:$Z,ROW()-ROW($A$8)+ROW('С закупкой'!$A$8),MATCH("Фото",'С закупкой'!$A$8:$Z$8,0)))</f>
        <v/>
      </c>
      <c r="C367" s="49">
        <f>IF(INDEX('С закупкой'!$A:$Z,ROW()-ROW($A$8)+ROW('С закупкой'!$A$8),MATCH("Наименование",'С закупкой'!$A$8:$Z$8,0))&lt;&gt;"",INDEX('С закупкой'!$A:$Z,ROW()-ROW($A$8)+ROW('С закупкой'!$A$8),MATCH("Наименование",'С закупкой'!$A$8:$Z$8,0)),IF(ISTEXT(INDEX('С закупкой'!$A:$Z,ROW()-ROW($A$8)+ROW('С закупкой'!$A$8),MATCH("№",'С закупкой'!$A$8:$Z$8,0))),INDEX('С закупкой'!$A:$Z,ROW()-ROW($A$8)+ROW('С закупкой'!$A$8),MATCH("№",'С закупкой'!$A$8:$Z$8,0)),""))</f>
        <v/>
      </c>
      <c r="D367" s="49">
        <f>IF(INDEX('С закупкой'!$A:$Z,ROW()-ROW($A$8)+ROW('С закупкой'!$A$8),MATCH("Бренд",'С закупкой'!$A$8:$Z$8,0))="","",INDEX('С закупкой'!$A:$Z,ROW()-ROW($A$8)+ROW('С закупкой'!$A$8),MATCH("Бренд",'С закупкой'!$A$8:$Z$8,0)))</f>
        <v/>
      </c>
      <c r="E367" s="50">
        <f>IF(INDEX('С закупкой'!$A:$Z,ROW()-ROW($A$8)+ROW('С закупкой'!$A$8),MATCH("Артикул",'С закупкой'!$A$8:$Z$8,0))="","",INDEX('С закупкой'!$A:$Z,ROW()-ROW($A$8)+ROW('С закупкой'!$A$8),MATCH("Артикул",'С закупкой'!$A$8:$Z$8,0)))</f>
        <v/>
      </c>
      <c r="F367" s="49">
        <f>IF(INDEX('С закупкой'!$A:$Z,ROW()-ROW($A$8)+ROW('С закупкой'!$A$8),MATCH("Комната",'С закупкой'!$A$8:$Z$8,0))="","",INDEX('С закупкой'!$A:$Z,ROW()-ROW($A$8)+ROW('С закупкой'!$A$8),MATCH("Комната",'С закупкой'!$A$8:$Z$8,0)))</f>
        <v/>
      </c>
      <c r="G367" s="51">
        <f>IF(INDEX('С закупкой'!$A:$Z,ROW()-ROW($A$8)+ROW('С закупкой'!$A$8),MATCH("Кол-во",'С закупкой'!$A$8:$Z$8,0))="","",INDEX('С закупкой'!$A:$Z,ROW()-ROW($A$8)+ROW('С закупкой'!$A$8),MATCH("Кол-во",'С закупкой'!$A$8:$Z$8,0)))</f>
        <v/>
      </c>
      <c r="H367" s="52">
        <f>IF(INDEX('С закупкой'!$A:$Z,ROW()-ROW($A$8)+ROW('С закупкой'!$A$8),MATCH("Ед.",'С закупкой'!$A$8:$Z$8,0))="","",INDEX('С закупкой'!$A:$Z,ROW()-ROW($A$8)+ROW('С закупкой'!$A$8),MATCH("Ед.",'С закупкой'!$A$8:$Z$8,0)))</f>
        <v/>
      </c>
      <c r="I367" s="53">
        <f>IF(INDEX('С закупкой'!$A:$Z,ROW()-ROW($A$8)+ROW('С закупкой'!$A$8),MATCH("Клиенту за ед.",'С закупкой'!$A$8:$Z$8,0))="","",INDEX('С закупкой'!$A:$Z,ROW()-ROW($A$8)+ROW('С закупкой'!$A$8),MATCH("Клиенту за ед.",'С закупкой'!$A$8:$Z$8,0)))</f>
        <v/>
      </c>
      <c r="J367" s="54">
        <f>IF(LEFT($C367,6)="Итого:",SUM(J$8:J366)-2*SUMIF($C$8:$C366,"Итого:*",J$8:J366),IF($C367="ИТОГО ПО ПРОЕКТУ",SUM(J$8:J366)-SUMIF($C$8:$C366,"Итого:*",J$8:J366),IF(INDEX('С закупкой'!$A:$Z,ROW()-ROW($A$8)+ROW('С закупкой'!$A$8),MATCH("Сумма клиенту",'С закупкой'!$A$8:$Z$8,0))="","",INDEX('С закупкой'!$A:$Z,ROW()-ROW($A$8)+ROW('С закупкой'!$A$8),MATCH("Сумма клиенту",'С закупкой'!$A$8:$Z$8,0)))))</f>
        <v/>
      </c>
      <c r="K367" s="50">
        <f>IF(INDEX('С закупкой'!$A:$Z,ROW()-ROW($A$8)+ROW('С закупкой'!$A$8),MATCH("Поставка",'С закупкой'!$A$8:$Z$8,0))="","",INDEX('С закупкой'!$A:$Z,ROW()-ROW($A$8)+ROW('С закупкой'!$A$8),MATCH("Поставка",'С закупкой'!$A$8:$Z$8,0)))</f>
        <v/>
      </c>
      <c r="L367" s="50">
        <f>IF(INDEX('С закупкой'!$A:$Z,ROW()-ROW($A$8)+ROW('С закупкой'!$A$8),MATCH("Примечание",'С закупкой'!$A$8:$Z$8,0))="","",INDEX('С закупкой'!$A:$Z,ROW()-ROW($A$8)+ROW('С закупкой'!$A$8),MATCH("Примечание",'С закупкой'!$A$8:$Z$8,0)))</f>
        <v/>
      </c>
    </row>
    <row r="368" ht="36" customHeight="1">
      <c r="A368" s="47">
        <f>IF(ISNA(MATCH("№",'С закупкой'!$A$8:$Z$8,0)),"!",IF(ISNUMBER(INDEX('С закупкой'!$A:$Z,ROW()-ROW($A$8)+ROW('С закупкой'!$A$8),MATCH("№",'С закупкой'!$A$8:$Z$8,0))),INDEX('С закупкой'!$A:$Z,ROW()-ROW($A$8)+ROW('С закупкой'!$A$8),MATCH("№",'С закупкой'!$A$8:$Z$8,0)),""))</f>
        <v/>
      </c>
      <c r="B368" s="48">
        <f>IF(ISBLANK(INDEX('С закупкой'!$A:$Z,ROW()-ROW($A$8)+ROW('С закупкой'!$A$8),MATCH("Фото",'С закупкой'!$A$8:$Z$8,0))),"",INDEX('С закупкой'!$A:$Z,ROW()-ROW($A$8)+ROW('С закупкой'!$A$8),MATCH("Фото",'С закупкой'!$A$8:$Z$8,0)))</f>
        <v/>
      </c>
      <c r="C368" s="49">
        <f>IF(INDEX('С закупкой'!$A:$Z,ROW()-ROW($A$8)+ROW('С закупкой'!$A$8),MATCH("Наименование",'С закупкой'!$A$8:$Z$8,0))&lt;&gt;"",INDEX('С закупкой'!$A:$Z,ROW()-ROW($A$8)+ROW('С закупкой'!$A$8),MATCH("Наименование",'С закупкой'!$A$8:$Z$8,0)),IF(ISTEXT(INDEX('С закупкой'!$A:$Z,ROW()-ROW($A$8)+ROW('С закупкой'!$A$8),MATCH("№",'С закупкой'!$A$8:$Z$8,0))),INDEX('С закупкой'!$A:$Z,ROW()-ROW($A$8)+ROW('С закупкой'!$A$8),MATCH("№",'С закупкой'!$A$8:$Z$8,0)),""))</f>
        <v/>
      </c>
      <c r="D368" s="49">
        <f>IF(INDEX('С закупкой'!$A:$Z,ROW()-ROW($A$8)+ROW('С закупкой'!$A$8),MATCH("Бренд",'С закупкой'!$A$8:$Z$8,0))="","",INDEX('С закупкой'!$A:$Z,ROW()-ROW($A$8)+ROW('С закупкой'!$A$8),MATCH("Бренд",'С закупкой'!$A$8:$Z$8,0)))</f>
        <v/>
      </c>
      <c r="E368" s="50">
        <f>IF(INDEX('С закупкой'!$A:$Z,ROW()-ROW($A$8)+ROW('С закупкой'!$A$8),MATCH("Артикул",'С закупкой'!$A$8:$Z$8,0))="","",INDEX('С закупкой'!$A:$Z,ROW()-ROW($A$8)+ROW('С закупкой'!$A$8),MATCH("Артикул",'С закупкой'!$A$8:$Z$8,0)))</f>
        <v/>
      </c>
      <c r="F368" s="49">
        <f>IF(INDEX('С закупкой'!$A:$Z,ROW()-ROW($A$8)+ROW('С закупкой'!$A$8),MATCH("Комната",'С закупкой'!$A$8:$Z$8,0))="","",INDEX('С закупкой'!$A:$Z,ROW()-ROW($A$8)+ROW('С закупкой'!$A$8),MATCH("Комната",'С закупкой'!$A$8:$Z$8,0)))</f>
        <v/>
      </c>
      <c r="G368" s="51">
        <f>IF(INDEX('С закупкой'!$A:$Z,ROW()-ROW($A$8)+ROW('С закупкой'!$A$8),MATCH("Кол-во",'С закупкой'!$A$8:$Z$8,0))="","",INDEX('С закупкой'!$A:$Z,ROW()-ROW($A$8)+ROW('С закупкой'!$A$8),MATCH("Кол-во",'С закупкой'!$A$8:$Z$8,0)))</f>
        <v/>
      </c>
      <c r="H368" s="52">
        <f>IF(INDEX('С закупкой'!$A:$Z,ROW()-ROW($A$8)+ROW('С закупкой'!$A$8),MATCH("Ед.",'С закупкой'!$A$8:$Z$8,0))="","",INDEX('С закупкой'!$A:$Z,ROW()-ROW($A$8)+ROW('С закупкой'!$A$8),MATCH("Ед.",'С закупкой'!$A$8:$Z$8,0)))</f>
        <v/>
      </c>
      <c r="I368" s="53">
        <f>IF(INDEX('С закупкой'!$A:$Z,ROW()-ROW($A$8)+ROW('С закупкой'!$A$8),MATCH("Клиенту за ед.",'С закупкой'!$A$8:$Z$8,0))="","",INDEX('С закупкой'!$A:$Z,ROW()-ROW($A$8)+ROW('С закупкой'!$A$8),MATCH("Клиенту за ед.",'С закупкой'!$A$8:$Z$8,0)))</f>
        <v/>
      </c>
      <c r="J368" s="54">
        <f>IF(LEFT($C368,6)="Итого:",SUM(J$8:J367)-2*SUMIF($C$8:$C367,"Итого:*",J$8:J367),IF($C368="ИТОГО ПО ПРОЕКТУ",SUM(J$8:J367)-SUMIF($C$8:$C367,"Итого:*",J$8:J367),IF(INDEX('С закупкой'!$A:$Z,ROW()-ROW($A$8)+ROW('С закупкой'!$A$8),MATCH("Сумма клиенту",'С закупкой'!$A$8:$Z$8,0))="","",INDEX('С закупкой'!$A:$Z,ROW()-ROW($A$8)+ROW('С закупкой'!$A$8),MATCH("Сумма клиенту",'С закупкой'!$A$8:$Z$8,0)))))</f>
        <v/>
      </c>
      <c r="K368" s="50">
        <f>IF(INDEX('С закупкой'!$A:$Z,ROW()-ROW($A$8)+ROW('С закупкой'!$A$8),MATCH("Поставка",'С закупкой'!$A$8:$Z$8,0))="","",INDEX('С закупкой'!$A:$Z,ROW()-ROW($A$8)+ROW('С закупкой'!$A$8),MATCH("Поставка",'С закупкой'!$A$8:$Z$8,0)))</f>
        <v/>
      </c>
      <c r="L368" s="50">
        <f>IF(INDEX('С закупкой'!$A:$Z,ROW()-ROW($A$8)+ROW('С закупкой'!$A$8),MATCH("Примечание",'С закупкой'!$A$8:$Z$8,0))="","",INDEX('С закупкой'!$A:$Z,ROW()-ROW($A$8)+ROW('С закупкой'!$A$8),MATCH("Примечание",'С закупкой'!$A$8:$Z$8,0)))</f>
        <v/>
      </c>
    </row>
    <row r="369" ht="36" customHeight="1">
      <c r="A369" s="47">
        <f>IF(ISNA(MATCH("№",'С закупкой'!$A$8:$Z$8,0)),"!",IF(ISNUMBER(INDEX('С закупкой'!$A:$Z,ROW()-ROW($A$8)+ROW('С закупкой'!$A$8),MATCH("№",'С закупкой'!$A$8:$Z$8,0))),INDEX('С закупкой'!$A:$Z,ROW()-ROW($A$8)+ROW('С закупкой'!$A$8),MATCH("№",'С закупкой'!$A$8:$Z$8,0)),""))</f>
        <v/>
      </c>
      <c r="B369" s="48">
        <f>IF(ISBLANK(INDEX('С закупкой'!$A:$Z,ROW()-ROW($A$8)+ROW('С закупкой'!$A$8),MATCH("Фото",'С закупкой'!$A$8:$Z$8,0))),"",INDEX('С закупкой'!$A:$Z,ROW()-ROW($A$8)+ROW('С закупкой'!$A$8),MATCH("Фото",'С закупкой'!$A$8:$Z$8,0)))</f>
        <v/>
      </c>
      <c r="C369" s="49">
        <f>IF(INDEX('С закупкой'!$A:$Z,ROW()-ROW($A$8)+ROW('С закупкой'!$A$8),MATCH("Наименование",'С закупкой'!$A$8:$Z$8,0))&lt;&gt;"",INDEX('С закупкой'!$A:$Z,ROW()-ROW($A$8)+ROW('С закупкой'!$A$8),MATCH("Наименование",'С закупкой'!$A$8:$Z$8,0)),IF(ISTEXT(INDEX('С закупкой'!$A:$Z,ROW()-ROW($A$8)+ROW('С закупкой'!$A$8),MATCH("№",'С закупкой'!$A$8:$Z$8,0))),INDEX('С закупкой'!$A:$Z,ROW()-ROW($A$8)+ROW('С закупкой'!$A$8),MATCH("№",'С закупкой'!$A$8:$Z$8,0)),""))</f>
        <v/>
      </c>
      <c r="D369" s="49">
        <f>IF(INDEX('С закупкой'!$A:$Z,ROW()-ROW($A$8)+ROW('С закупкой'!$A$8),MATCH("Бренд",'С закупкой'!$A$8:$Z$8,0))="","",INDEX('С закупкой'!$A:$Z,ROW()-ROW($A$8)+ROW('С закупкой'!$A$8),MATCH("Бренд",'С закупкой'!$A$8:$Z$8,0)))</f>
        <v/>
      </c>
      <c r="E369" s="50">
        <f>IF(INDEX('С закупкой'!$A:$Z,ROW()-ROW($A$8)+ROW('С закупкой'!$A$8),MATCH("Артикул",'С закупкой'!$A$8:$Z$8,0))="","",INDEX('С закупкой'!$A:$Z,ROW()-ROW($A$8)+ROW('С закупкой'!$A$8),MATCH("Артикул",'С закупкой'!$A$8:$Z$8,0)))</f>
        <v/>
      </c>
      <c r="F369" s="49">
        <f>IF(INDEX('С закупкой'!$A:$Z,ROW()-ROW($A$8)+ROW('С закупкой'!$A$8),MATCH("Комната",'С закупкой'!$A$8:$Z$8,0))="","",INDEX('С закупкой'!$A:$Z,ROW()-ROW($A$8)+ROW('С закупкой'!$A$8),MATCH("Комната",'С закупкой'!$A$8:$Z$8,0)))</f>
        <v/>
      </c>
      <c r="G369" s="51">
        <f>IF(INDEX('С закупкой'!$A:$Z,ROW()-ROW($A$8)+ROW('С закупкой'!$A$8),MATCH("Кол-во",'С закупкой'!$A$8:$Z$8,0))="","",INDEX('С закупкой'!$A:$Z,ROW()-ROW($A$8)+ROW('С закупкой'!$A$8),MATCH("Кол-во",'С закупкой'!$A$8:$Z$8,0)))</f>
        <v/>
      </c>
      <c r="H369" s="52">
        <f>IF(INDEX('С закупкой'!$A:$Z,ROW()-ROW($A$8)+ROW('С закупкой'!$A$8),MATCH("Ед.",'С закупкой'!$A$8:$Z$8,0))="","",INDEX('С закупкой'!$A:$Z,ROW()-ROW($A$8)+ROW('С закупкой'!$A$8),MATCH("Ед.",'С закупкой'!$A$8:$Z$8,0)))</f>
        <v/>
      </c>
      <c r="I369" s="53">
        <f>IF(INDEX('С закупкой'!$A:$Z,ROW()-ROW($A$8)+ROW('С закупкой'!$A$8),MATCH("Клиенту за ед.",'С закупкой'!$A$8:$Z$8,0))="","",INDEX('С закупкой'!$A:$Z,ROW()-ROW($A$8)+ROW('С закупкой'!$A$8),MATCH("Клиенту за ед.",'С закупкой'!$A$8:$Z$8,0)))</f>
        <v/>
      </c>
      <c r="J369" s="54">
        <f>IF(LEFT($C369,6)="Итого:",SUM(J$8:J368)-2*SUMIF($C$8:$C368,"Итого:*",J$8:J368),IF($C369="ИТОГО ПО ПРОЕКТУ",SUM(J$8:J368)-SUMIF($C$8:$C368,"Итого:*",J$8:J368),IF(INDEX('С закупкой'!$A:$Z,ROW()-ROW($A$8)+ROW('С закупкой'!$A$8),MATCH("Сумма клиенту",'С закупкой'!$A$8:$Z$8,0))="","",INDEX('С закупкой'!$A:$Z,ROW()-ROW($A$8)+ROW('С закупкой'!$A$8),MATCH("Сумма клиенту",'С закупкой'!$A$8:$Z$8,0)))))</f>
        <v/>
      </c>
      <c r="K369" s="50">
        <f>IF(INDEX('С закупкой'!$A:$Z,ROW()-ROW($A$8)+ROW('С закупкой'!$A$8),MATCH("Поставка",'С закупкой'!$A$8:$Z$8,0))="","",INDEX('С закупкой'!$A:$Z,ROW()-ROW($A$8)+ROW('С закупкой'!$A$8),MATCH("Поставка",'С закупкой'!$A$8:$Z$8,0)))</f>
        <v/>
      </c>
      <c r="L369" s="50">
        <f>IF(INDEX('С закупкой'!$A:$Z,ROW()-ROW($A$8)+ROW('С закупкой'!$A$8),MATCH("Примечание",'С закупкой'!$A$8:$Z$8,0))="","",INDEX('С закупкой'!$A:$Z,ROW()-ROW($A$8)+ROW('С закупкой'!$A$8),MATCH("Примечание",'С закупкой'!$A$8:$Z$8,0)))</f>
        <v/>
      </c>
    </row>
    <row r="370" ht="36" customHeight="1">
      <c r="A370" s="47">
        <f>IF(ISNA(MATCH("№",'С закупкой'!$A$8:$Z$8,0)),"!",IF(ISNUMBER(INDEX('С закупкой'!$A:$Z,ROW()-ROW($A$8)+ROW('С закупкой'!$A$8),MATCH("№",'С закупкой'!$A$8:$Z$8,0))),INDEX('С закупкой'!$A:$Z,ROW()-ROW($A$8)+ROW('С закупкой'!$A$8),MATCH("№",'С закупкой'!$A$8:$Z$8,0)),""))</f>
        <v/>
      </c>
      <c r="B370" s="48">
        <f>IF(ISBLANK(INDEX('С закупкой'!$A:$Z,ROW()-ROW($A$8)+ROW('С закупкой'!$A$8),MATCH("Фото",'С закупкой'!$A$8:$Z$8,0))),"",INDEX('С закупкой'!$A:$Z,ROW()-ROW($A$8)+ROW('С закупкой'!$A$8),MATCH("Фото",'С закупкой'!$A$8:$Z$8,0)))</f>
        <v/>
      </c>
      <c r="C370" s="49">
        <f>IF(INDEX('С закупкой'!$A:$Z,ROW()-ROW($A$8)+ROW('С закупкой'!$A$8),MATCH("Наименование",'С закупкой'!$A$8:$Z$8,0))&lt;&gt;"",INDEX('С закупкой'!$A:$Z,ROW()-ROW($A$8)+ROW('С закупкой'!$A$8),MATCH("Наименование",'С закупкой'!$A$8:$Z$8,0)),IF(ISTEXT(INDEX('С закупкой'!$A:$Z,ROW()-ROW($A$8)+ROW('С закупкой'!$A$8),MATCH("№",'С закупкой'!$A$8:$Z$8,0))),INDEX('С закупкой'!$A:$Z,ROW()-ROW($A$8)+ROW('С закупкой'!$A$8),MATCH("№",'С закупкой'!$A$8:$Z$8,0)),""))</f>
        <v/>
      </c>
      <c r="D370" s="49">
        <f>IF(INDEX('С закупкой'!$A:$Z,ROW()-ROW($A$8)+ROW('С закупкой'!$A$8),MATCH("Бренд",'С закупкой'!$A$8:$Z$8,0))="","",INDEX('С закупкой'!$A:$Z,ROW()-ROW($A$8)+ROW('С закупкой'!$A$8),MATCH("Бренд",'С закупкой'!$A$8:$Z$8,0)))</f>
        <v/>
      </c>
      <c r="E370" s="50">
        <f>IF(INDEX('С закупкой'!$A:$Z,ROW()-ROW($A$8)+ROW('С закупкой'!$A$8),MATCH("Артикул",'С закупкой'!$A$8:$Z$8,0))="","",INDEX('С закупкой'!$A:$Z,ROW()-ROW($A$8)+ROW('С закупкой'!$A$8),MATCH("Артикул",'С закупкой'!$A$8:$Z$8,0)))</f>
        <v/>
      </c>
      <c r="F370" s="49">
        <f>IF(INDEX('С закупкой'!$A:$Z,ROW()-ROW($A$8)+ROW('С закупкой'!$A$8),MATCH("Комната",'С закупкой'!$A$8:$Z$8,0))="","",INDEX('С закупкой'!$A:$Z,ROW()-ROW($A$8)+ROW('С закупкой'!$A$8),MATCH("Комната",'С закупкой'!$A$8:$Z$8,0)))</f>
        <v/>
      </c>
      <c r="G370" s="51">
        <f>IF(INDEX('С закупкой'!$A:$Z,ROW()-ROW($A$8)+ROW('С закупкой'!$A$8),MATCH("Кол-во",'С закупкой'!$A$8:$Z$8,0))="","",INDEX('С закупкой'!$A:$Z,ROW()-ROW($A$8)+ROW('С закупкой'!$A$8),MATCH("Кол-во",'С закупкой'!$A$8:$Z$8,0)))</f>
        <v/>
      </c>
      <c r="H370" s="52">
        <f>IF(INDEX('С закупкой'!$A:$Z,ROW()-ROW($A$8)+ROW('С закупкой'!$A$8),MATCH("Ед.",'С закупкой'!$A$8:$Z$8,0))="","",INDEX('С закупкой'!$A:$Z,ROW()-ROW($A$8)+ROW('С закупкой'!$A$8),MATCH("Ед.",'С закупкой'!$A$8:$Z$8,0)))</f>
        <v/>
      </c>
      <c r="I370" s="53">
        <f>IF(INDEX('С закупкой'!$A:$Z,ROW()-ROW($A$8)+ROW('С закупкой'!$A$8),MATCH("Клиенту за ед.",'С закупкой'!$A$8:$Z$8,0))="","",INDEX('С закупкой'!$A:$Z,ROW()-ROW($A$8)+ROW('С закупкой'!$A$8),MATCH("Клиенту за ед.",'С закупкой'!$A$8:$Z$8,0)))</f>
        <v/>
      </c>
      <c r="J370" s="54">
        <f>IF(LEFT($C370,6)="Итого:",SUM(J$8:J369)-2*SUMIF($C$8:$C369,"Итого:*",J$8:J369),IF($C370="ИТОГО ПО ПРОЕКТУ",SUM(J$8:J369)-SUMIF($C$8:$C369,"Итого:*",J$8:J369),IF(INDEX('С закупкой'!$A:$Z,ROW()-ROW($A$8)+ROW('С закупкой'!$A$8),MATCH("Сумма клиенту",'С закупкой'!$A$8:$Z$8,0))="","",INDEX('С закупкой'!$A:$Z,ROW()-ROW($A$8)+ROW('С закупкой'!$A$8),MATCH("Сумма клиенту",'С закупкой'!$A$8:$Z$8,0)))))</f>
        <v/>
      </c>
      <c r="K370" s="50">
        <f>IF(INDEX('С закупкой'!$A:$Z,ROW()-ROW($A$8)+ROW('С закупкой'!$A$8),MATCH("Поставка",'С закупкой'!$A$8:$Z$8,0))="","",INDEX('С закупкой'!$A:$Z,ROW()-ROW($A$8)+ROW('С закупкой'!$A$8),MATCH("Поставка",'С закупкой'!$A$8:$Z$8,0)))</f>
        <v/>
      </c>
      <c r="L370" s="50">
        <f>IF(INDEX('С закупкой'!$A:$Z,ROW()-ROW($A$8)+ROW('С закупкой'!$A$8),MATCH("Примечание",'С закупкой'!$A$8:$Z$8,0))="","",INDEX('С закупкой'!$A:$Z,ROW()-ROW($A$8)+ROW('С закупкой'!$A$8),MATCH("Примечание",'С закупкой'!$A$8:$Z$8,0)))</f>
        <v/>
      </c>
    </row>
    <row r="371" ht="36" customHeight="1">
      <c r="A371" s="47">
        <f>IF(ISNA(MATCH("№",'С закупкой'!$A$8:$Z$8,0)),"!",IF(ISNUMBER(INDEX('С закупкой'!$A:$Z,ROW()-ROW($A$8)+ROW('С закупкой'!$A$8),MATCH("№",'С закупкой'!$A$8:$Z$8,0))),INDEX('С закупкой'!$A:$Z,ROW()-ROW($A$8)+ROW('С закупкой'!$A$8),MATCH("№",'С закупкой'!$A$8:$Z$8,0)),""))</f>
        <v/>
      </c>
      <c r="B371" s="48">
        <f>IF(ISBLANK(INDEX('С закупкой'!$A:$Z,ROW()-ROW($A$8)+ROW('С закупкой'!$A$8),MATCH("Фото",'С закупкой'!$A$8:$Z$8,0))),"",INDEX('С закупкой'!$A:$Z,ROW()-ROW($A$8)+ROW('С закупкой'!$A$8),MATCH("Фото",'С закупкой'!$A$8:$Z$8,0)))</f>
        <v/>
      </c>
      <c r="C371" s="49">
        <f>IF(INDEX('С закупкой'!$A:$Z,ROW()-ROW($A$8)+ROW('С закупкой'!$A$8),MATCH("Наименование",'С закупкой'!$A$8:$Z$8,0))&lt;&gt;"",INDEX('С закупкой'!$A:$Z,ROW()-ROW($A$8)+ROW('С закупкой'!$A$8),MATCH("Наименование",'С закупкой'!$A$8:$Z$8,0)),IF(ISTEXT(INDEX('С закупкой'!$A:$Z,ROW()-ROW($A$8)+ROW('С закупкой'!$A$8),MATCH("№",'С закупкой'!$A$8:$Z$8,0))),INDEX('С закупкой'!$A:$Z,ROW()-ROW($A$8)+ROW('С закупкой'!$A$8),MATCH("№",'С закупкой'!$A$8:$Z$8,0)),""))</f>
        <v/>
      </c>
      <c r="D371" s="49">
        <f>IF(INDEX('С закупкой'!$A:$Z,ROW()-ROW($A$8)+ROW('С закупкой'!$A$8),MATCH("Бренд",'С закупкой'!$A$8:$Z$8,0))="","",INDEX('С закупкой'!$A:$Z,ROW()-ROW($A$8)+ROW('С закупкой'!$A$8),MATCH("Бренд",'С закупкой'!$A$8:$Z$8,0)))</f>
        <v/>
      </c>
      <c r="E371" s="50">
        <f>IF(INDEX('С закупкой'!$A:$Z,ROW()-ROW($A$8)+ROW('С закупкой'!$A$8),MATCH("Артикул",'С закупкой'!$A$8:$Z$8,0))="","",INDEX('С закупкой'!$A:$Z,ROW()-ROW($A$8)+ROW('С закупкой'!$A$8),MATCH("Артикул",'С закупкой'!$A$8:$Z$8,0)))</f>
        <v/>
      </c>
      <c r="F371" s="49">
        <f>IF(INDEX('С закупкой'!$A:$Z,ROW()-ROW($A$8)+ROW('С закупкой'!$A$8),MATCH("Комната",'С закупкой'!$A$8:$Z$8,0))="","",INDEX('С закупкой'!$A:$Z,ROW()-ROW($A$8)+ROW('С закупкой'!$A$8),MATCH("Комната",'С закупкой'!$A$8:$Z$8,0)))</f>
        <v/>
      </c>
      <c r="G371" s="51">
        <f>IF(INDEX('С закупкой'!$A:$Z,ROW()-ROW($A$8)+ROW('С закупкой'!$A$8),MATCH("Кол-во",'С закупкой'!$A$8:$Z$8,0))="","",INDEX('С закупкой'!$A:$Z,ROW()-ROW($A$8)+ROW('С закупкой'!$A$8),MATCH("Кол-во",'С закупкой'!$A$8:$Z$8,0)))</f>
        <v/>
      </c>
      <c r="H371" s="52">
        <f>IF(INDEX('С закупкой'!$A:$Z,ROW()-ROW($A$8)+ROW('С закупкой'!$A$8),MATCH("Ед.",'С закупкой'!$A$8:$Z$8,0))="","",INDEX('С закупкой'!$A:$Z,ROW()-ROW($A$8)+ROW('С закупкой'!$A$8),MATCH("Ед.",'С закупкой'!$A$8:$Z$8,0)))</f>
        <v/>
      </c>
      <c r="I371" s="53">
        <f>IF(INDEX('С закупкой'!$A:$Z,ROW()-ROW($A$8)+ROW('С закупкой'!$A$8),MATCH("Клиенту за ед.",'С закупкой'!$A$8:$Z$8,0))="","",INDEX('С закупкой'!$A:$Z,ROW()-ROW($A$8)+ROW('С закупкой'!$A$8),MATCH("Клиенту за ед.",'С закупкой'!$A$8:$Z$8,0)))</f>
        <v/>
      </c>
      <c r="J371" s="54">
        <f>IF(LEFT($C371,6)="Итого:",SUM(J$8:J370)-2*SUMIF($C$8:$C370,"Итого:*",J$8:J370),IF($C371="ИТОГО ПО ПРОЕКТУ",SUM(J$8:J370)-SUMIF($C$8:$C370,"Итого:*",J$8:J370),IF(INDEX('С закупкой'!$A:$Z,ROW()-ROW($A$8)+ROW('С закупкой'!$A$8),MATCH("Сумма клиенту",'С закупкой'!$A$8:$Z$8,0))="","",INDEX('С закупкой'!$A:$Z,ROW()-ROW($A$8)+ROW('С закупкой'!$A$8),MATCH("Сумма клиенту",'С закупкой'!$A$8:$Z$8,0)))))</f>
        <v/>
      </c>
      <c r="K371" s="50">
        <f>IF(INDEX('С закупкой'!$A:$Z,ROW()-ROW($A$8)+ROW('С закупкой'!$A$8),MATCH("Поставка",'С закупкой'!$A$8:$Z$8,0))="","",INDEX('С закупкой'!$A:$Z,ROW()-ROW($A$8)+ROW('С закупкой'!$A$8),MATCH("Поставка",'С закупкой'!$A$8:$Z$8,0)))</f>
        <v/>
      </c>
      <c r="L371" s="50">
        <f>IF(INDEX('С закупкой'!$A:$Z,ROW()-ROW($A$8)+ROW('С закупкой'!$A$8),MATCH("Примечание",'С закупкой'!$A$8:$Z$8,0))="","",INDEX('С закупкой'!$A:$Z,ROW()-ROW($A$8)+ROW('С закупкой'!$A$8),MATCH("Примечание",'С закупкой'!$A$8:$Z$8,0)))</f>
        <v/>
      </c>
    </row>
    <row r="372" ht="36" customHeight="1">
      <c r="A372" s="47">
        <f>IF(ISNA(MATCH("№",'С закупкой'!$A$8:$Z$8,0)),"!",IF(ISNUMBER(INDEX('С закупкой'!$A:$Z,ROW()-ROW($A$8)+ROW('С закупкой'!$A$8),MATCH("№",'С закупкой'!$A$8:$Z$8,0))),INDEX('С закупкой'!$A:$Z,ROW()-ROW($A$8)+ROW('С закупкой'!$A$8),MATCH("№",'С закупкой'!$A$8:$Z$8,0)),""))</f>
        <v/>
      </c>
      <c r="B372" s="48">
        <f>IF(ISBLANK(INDEX('С закупкой'!$A:$Z,ROW()-ROW($A$8)+ROW('С закупкой'!$A$8),MATCH("Фото",'С закупкой'!$A$8:$Z$8,0))),"",INDEX('С закупкой'!$A:$Z,ROW()-ROW($A$8)+ROW('С закупкой'!$A$8),MATCH("Фото",'С закупкой'!$A$8:$Z$8,0)))</f>
        <v/>
      </c>
      <c r="C372" s="49">
        <f>IF(INDEX('С закупкой'!$A:$Z,ROW()-ROW($A$8)+ROW('С закупкой'!$A$8),MATCH("Наименование",'С закупкой'!$A$8:$Z$8,0))&lt;&gt;"",INDEX('С закупкой'!$A:$Z,ROW()-ROW($A$8)+ROW('С закупкой'!$A$8),MATCH("Наименование",'С закупкой'!$A$8:$Z$8,0)),IF(ISTEXT(INDEX('С закупкой'!$A:$Z,ROW()-ROW($A$8)+ROW('С закупкой'!$A$8),MATCH("№",'С закупкой'!$A$8:$Z$8,0))),INDEX('С закупкой'!$A:$Z,ROW()-ROW($A$8)+ROW('С закупкой'!$A$8),MATCH("№",'С закупкой'!$A$8:$Z$8,0)),""))</f>
        <v/>
      </c>
      <c r="D372" s="49">
        <f>IF(INDEX('С закупкой'!$A:$Z,ROW()-ROW($A$8)+ROW('С закупкой'!$A$8),MATCH("Бренд",'С закупкой'!$A$8:$Z$8,0))="","",INDEX('С закупкой'!$A:$Z,ROW()-ROW($A$8)+ROW('С закупкой'!$A$8),MATCH("Бренд",'С закупкой'!$A$8:$Z$8,0)))</f>
        <v/>
      </c>
      <c r="E372" s="50">
        <f>IF(INDEX('С закупкой'!$A:$Z,ROW()-ROW($A$8)+ROW('С закупкой'!$A$8),MATCH("Артикул",'С закупкой'!$A$8:$Z$8,0))="","",INDEX('С закупкой'!$A:$Z,ROW()-ROW($A$8)+ROW('С закупкой'!$A$8),MATCH("Артикул",'С закупкой'!$A$8:$Z$8,0)))</f>
        <v/>
      </c>
      <c r="F372" s="49">
        <f>IF(INDEX('С закупкой'!$A:$Z,ROW()-ROW($A$8)+ROW('С закупкой'!$A$8),MATCH("Комната",'С закупкой'!$A$8:$Z$8,0))="","",INDEX('С закупкой'!$A:$Z,ROW()-ROW($A$8)+ROW('С закупкой'!$A$8),MATCH("Комната",'С закупкой'!$A$8:$Z$8,0)))</f>
        <v/>
      </c>
      <c r="G372" s="51">
        <f>IF(INDEX('С закупкой'!$A:$Z,ROW()-ROW($A$8)+ROW('С закупкой'!$A$8),MATCH("Кол-во",'С закупкой'!$A$8:$Z$8,0))="","",INDEX('С закупкой'!$A:$Z,ROW()-ROW($A$8)+ROW('С закупкой'!$A$8),MATCH("Кол-во",'С закупкой'!$A$8:$Z$8,0)))</f>
        <v/>
      </c>
      <c r="H372" s="52">
        <f>IF(INDEX('С закупкой'!$A:$Z,ROW()-ROW($A$8)+ROW('С закупкой'!$A$8),MATCH("Ед.",'С закупкой'!$A$8:$Z$8,0))="","",INDEX('С закупкой'!$A:$Z,ROW()-ROW($A$8)+ROW('С закупкой'!$A$8),MATCH("Ед.",'С закупкой'!$A$8:$Z$8,0)))</f>
        <v/>
      </c>
      <c r="I372" s="53">
        <f>IF(INDEX('С закупкой'!$A:$Z,ROW()-ROW($A$8)+ROW('С закупкой'!$A$8),MATCH("Клиенту за ед.",'С закупкой'!$A$8:$Z$8,0))="","",INDEX('С закупкой'!$A:$Z,ROW()-ROW($A$8)+ROW('С закупкой'!$A$8),MATCH("Клиенту за ед.",'С закупкой'!$A$8:$Z$8,0)))</f>
        <v/>
      </c>
      <c r="J372" s="54">
        <f>IF(LEFT($C372,6)="Итого:",SUM(J$8:J371)-2*SUMIF($C$8:$C371,"Итого:*",J$8:J371),IF($C372="ИТОГО ПО ПРОЕКТУ",SUM(J$8:J371)-SUMIF($C$8:$C371,"Итого:*",J$8:J371),IF(INDEX('С закупкой'!$A:$Z,ROW()-ROW($A$8)+ROW('С закупкой'!$A$8),MATCH("Сумма клиенту",'С закупкой'!$A$8:$Z$8,0))="","",INDEX('С закупкой'!$A:$Z,ROW()-ROW($A$8)+ROW('С закупкой'!$A$8),MATCH("Сумма клиенту",'С закупкой'!$A$8:$Z$8,0)))))</f>
        <v/>
      </c>
      <c r="K372" s="50">
        <f>IF(INDEX('С закупкой'!$A:$Z,ROW()-ROW($A$8)+ROW('С закупкой'!$A$8),MATCH("Поставка",'С закупкой'!$A$8:$Z$8,0))="","",INDEX('С закупкой'!$A:$Z,ROW()-ROW($A$8)+ROW('С закупкой'!$A$8),MATCH("Поставка",'С закупкой'!$A$8:$Z$8,0)))</f>
        <v/>
      </c>
      <c r="L372" s="50">
        <f>IF(INDEX('С закупкой'!$A:$Z,ROW()-ROW($A$8)+ROW('С закупкой'!$A$8),MATCH("Примечание",'С закупкой'!$A$8:$Z$8,0))="","",INDEX('С закупкой'!$A:$Z,ROW()-ROW($A$8)+ROW('С закупкой'!$A$8),MATCH("Примечание",'С закупкой'!$A$8:$Z$8,0)))</f>
        <v/>
      </c>
    </row>
    <row r="373" ht="36" customHeight="1">
      <c r="A373" s="47">
        <f>IF(ISNA(MATCH("№",'С закупкой'!$A$8:$Z$8,0)),"!",IF(ISNUMBER(INDEX('С закупкой'!$A:$Z,ROW()-ROW($A$8)+ROW('С закупкой'!$A$8),MATCH("№",'С закупкой'!$A$8:$Z$8,0))),INDEX('С закупкой'!$A:$Z,ROW()-ROW($A$8)+ROW('С закупкой'!$A$8),MATCH("№",'С закупкой'!$A$8:$Z$8,0)),""))</f>
        <v/>
      </c>
      <c r="B373" s="48">
        <f>IF(ISBLANK(INDEX('С закупкой'!$A:$Z,ROW()-ROW($A$8)+ROW('С закупкой'!$A$8),MATCH("Фото",'С закупкой'!$A$8:$Z$8,0))),"",INDEX('С закупкой'!$A:$Z,ROW()-ROW($A$8)+ROW('С закупкой'!$A$8),MATCH("Фото",'С закупкой'!$A$8:$Z$8,0)))</f>
        <v/>
      </c>
      <c r="C373" s="49">
        <f>IF(INDEX('С закупкой'!$A:$Z,ROW()-ROW($A$8)+ROW('С закупкой'!$A$8),MATCH("Наименование",'С закупкой'!$A$8:$Z$8,0))&lt;&gt;"",INDEX('С закупкой'!$A:$Z,ROW()-ROW($A$8)+ROW('С закупкой'!$A$8),MATCH("Наименование",'С закупкой'!$A$8:$Z$8,0)),IF(ISTEXT(INDEX('С закупкой'!$A:$Z,ROW()-ROW($A$8)+ROW('С закупкой'!$A$8),MATCH("№",'С закупкой'!$A$8:$Z$8,0))),INDEX('С закупкой'!$A:$Z,ROW()-ROW($A$8)+ROW('С закупкой'!$A$8),MATCH("№",'С закупкой'!$A$8:$Z$8,0)),""))</f>
        <v/>
      </c>
      <c r="D373" s="49">
        <f>IF(INDEX('С закупкой'!$A:$Z,ROW()-ROW($A$8)+ROW('С закупкой'!$A$8),MATCH("Бренд",'С закупкой'!$A$8:$Z$8,0))="","",INDEX('С закупкой'!$A:$Z,ROW()-ROW($A$8)+ROW('С закупкой'!$A$8),MATCH("Бренд",'С закупкой'!$A$8:$Z$8,0)))</f>
        <v/>
      </c>
      <c r="E373" s="50">
        <f>IF(INDEX('С закупкой'!$A:$Z,ROW()-ROW($A$8)+ROW('С закупкой'!$A$8),MATCH("Артикул",'С закупкой'!$A$8:$Z$8,0))="","",INDEX('С закупкой'!$A:$Z,ROW()-ROW($A$8)+ROW('С закупкой'!$A$8),MATCH("Артикул",'С закупкой'!$A$8:$Z$8,0)))</f>
        <v/>
      </c>
      <c r="F373" s="49">
        <f>IF(INDEX('С закупкой'!$A:$Z,ROW()-ROW($A$8)+ROW('С закупкой'!$A$8),MATCH("Комната",'С закупкой'!$A$8:$Z$8,0))="","",INDEX('С закупкой'!$A:$Z,ROW()-ROW($A$8)+ROW('С закупкой'!$A$8),MATCH("Комната",'С закупкой'!$A$8:$Z$8,0)))</f>
        <v/>
      </c>
      <c r="G373" s="51">
        <f>IF(INDEX('С закупкой'!$A:$Z,ROW()-ROW($A$8)+ROW('С закупкой'!$A$8),MATCH("Кол-во",'С закупкой'!$A$8:$Z$8,0))="","",INDEX('С закупкой'!$A:$Z,ROW()-ROW($A$8)+ROW('С закупкой'!$A$8),MATCH("Кол-во",'С закупкой'!$A$8:$Z$8,0)))</f>
        <v/>
      </c>
      <c r="H373" s="52">
        <f>IF(INDEX('С закупкой'!$A:$Z,ROW()-ROW($A$8)+ROW('С закупкой'!$A$8),MATCH("Ед.",'С закупкой'!$A$8:$Z$8,0))="","",INDEX('С закупкой'!$A:$Z,ROW()-ROW($A$8)+ROW('С закупкой'!$A$8),MATCH("Ед.",'С закупкой'!$A$8:$Z$8,0)))</f>
        <v/>
      </c>
      <c r="I373" s="53">
        <f>IF(INDEX('С закупкой'!$A:$Z,ROW()-ROW($A$8)+ROW('С закупкой'!$A$8),MATCH("Клиенту за ед.",'С закупкой'!$A$8:$Z$8,0))="","",INDEX('С закупкой'!$A:$Z,ROW()-ROW($A$8)+ROW('С закупкой'!$A$8),MATCH("Клиенту за ед.",'С закупкой'!$A$8:$Z$8,0)))</f>
        <v/>
      </c>
      <c r="J373" s="54">
        <f>IF(LEFT($C373,6)="Итого:",SUM(J$8:J372)-2*SUMIF($C$8:$C372,"Итого:*",J$8:J372),IF($C373="ИТОГО ПО ПРОЕКТУ",SUM(J$8:J372)-SUMIF($C$8:$C372,"Итого:*",J$8:J372),IF(INDEX('С закупкой'!$A:$Z,ROW()-ROW($A$8)+ROW('С закупкой'!$A$8),MATCH("Сумма клиенту",'С закупкой'!$A$8:$Z$8,0))="","",INDEX('С закупкой'!$A:$Z,ROW()-ROW($A$8)+ROW('С закупкой'!$A$8),MATCH("Сумма клиенту",'С закупкой'!$A$8:$Z$8,0)))))</f>
        <v/>
      </c>
      <c r="K373" s="50">
        <f>IF(INDEX('С закупкой'!$A:$Z,ROW()-ROW($A$8)+ROW('С закупкой'!$A$8),MATCH("Поставка",'С закупкой'!$A$8:$Z$8,0))="","",INDEX('С закупкой'!$A:$Z,ROW()-ROW($A$8)+ROW('С закупкой'!$A$8),MATCH("Поставка",'С закупкой'!$A$8:$Z$8,0)))</f>
        <v/>
      </c>
      <c r="L373" s="50">
        <f>IF(INDEX('С закупкой'!$A:$Z,ROW()-ROW($A$8)+ROW('С закупкой'!$A$8),MATCH("Примечание",'С закупкой'!$A$8:$Z$8,0))="","",INDEX('С закупкой'!$A:$Z,ROW()-ROW($A$8)+ROW('С закупкой'!$A$8),MATCH("Примечание",'С закупкой'!$A$8:$Z$8,0)))</f>
        <v/>
      </c>
    </row>
    <row r="374" ht="36" customHeight="1">
      <c r="A374" s="47">
        <f>IF(ISNA(MATCH("№",'С закупкой'!$A$8:$Z$8,0)),"!",IF(ISNUMBER(INDEX('С закупкой'!$A:$Z,ROW()-ROW($A$8)+ROW('С закупкой'!$A$8),MATCH("№",'С закупкой'!$A$8:$Z$8,0))),INDEX('С закупкой'!$A:$Z,ROW()-ROW($A$8)+ROW('С закупкой'!$A$8),MATCH("№",'С закупкой'!$A$8:$Z$8,0)),""))</f>
        <v/>
      </c>
      <c r="B374" s="48">
        <f>IF(ISBLANK(INDEX('С закупкой'!$A:$Z,ROW()-ROW($A$8)+ROW('С закупкой'!$A$8),MATCH("Фото",'С закупкой'!$A$8:$Z$8,0))),"",INDEX('С закупкой'!$A:$Z,ROW()-ROW($A$8)+ROW('С закупкой'!$A$8),MATCH("Фото",'С закупкой'!$A$8:$Z$8,0)))</f>
        <v/>
      </c>
      <c r="C374" s="49">
        <f>IF(INDEX('С закупкой'!$A:$Z,ROW()-ROW($A$8)+ROW('С закупкой'!$A$8),MATCH("Наименование",'С закупкой'!$A$8:$Z$8,0))&lt;&gt;"",INDEX('С закупкой'!$A:$Z,ROW()-ROW($A$8)+ROW('С закупкой'!$A$8),MATCH("Наименование",'С закупкой'!$A$8:$Z$8,0)),IF(ISTEXT(INDEX('С закупкой'!$A:$Z,ROW()-ROW($A$8)+ROW('С закупкой'!$A$8),MATCH("№",'С закупкой'!$A$8:$Z$8,0))),INDEX('С закупкой'!$A:$Z,ROW()-ROW($A$8)+ROW('С закупкой'!$A$8),MATCH("№",'С закупкой'!$A$8:$Z$8,0)),""))</f>
        <v/>
      </c>
      <c r="D374" s="49">
        <f>IF(INDEX('С закупкой'!$A:$Z,ROW()-ROW($A$8)+ROW('С закупкой'!$A$8),MATCH("Бренд",'С закупкой'!$A$8:$Z$8,0))="","",INDEX('С закупкой'!$A:$Z,ROW()-ROW($A$8)+ROW('С закупкой'!$A$8),MATCH("Бренд",'С закупкой'!$A$8:$Z$8,0)))</f>
        <v/>
      </c>
      <c r="E374" s="50">
        <f>IF(INDEX('С закупкой'!$A:$Z,ROW()-ROW($A$8)+ROW('С закупкой'!$A$8),MATCH("Артикул",'С закупкой'!$A$8:$Z$8,0))="","",INDEX('С закупкой'!$A:$Z,ROW()-ROW($A$8)+ROW('С закупкой'!$A$8),MATCH("Артикул",'С закупкой'!$A$8:$Z$8,0)))</f>
        <v/>
      </c>
      <c r="F374" s="49">
        <f>IF(INDEX('С закупкой'!$A:$Z,ROW()-ROW($A$8)+ROW('С закупкой'!$A$8),MATCH("Комната",'С закупкой'!$A$8:$Z$8,0))="","",INDEX('С закупкой'!$A:$Z,ROW()-ROW($A$8)+ROW('С закупкой'!$A$8),MATCH("Комната",'С закупкой'!$A$8:$Z$8,0)))</f>
        <v/>
      </c>
      <c r="G374" s="51">
        <f>IF(INDEX('С закупкой'!$A:$Z,ROW()-ROW($A$8)+ROW('С закупкой'!$A$8),MATCH("Кол-во",'С закупкой'!$A$8:$Z$8,0))="","",INDEX('С закупкой'!$A:$Z,ROW()-ROW($A$8)+ROW('С закупкой'!$A$8),MATCH("Кол-во",'С закупкой'!$A$8:$Z$8,0)))</f>
        <v/>
      </c>
      <c r="H374" s="52">
        <f>IF(INDEX('С закупкой'!$A:$Z,ROW()-ROW($A$8)+ROW('С закупкой'!$A$8),MATCH("Ед.",'С закупкой'!$A$8:$Z$8,0))="","",INDEX('С закупкой'!$A:$Z,ROW()-ROW($A$8)+ROW('С закупкой'!$A$8),MATCH("Ед.",'С закупкой'!$A$8:$Z$8,0)))</f>
        <v/>
      </c>
      <c r="I374" s="53">
        <f>IF(INDEX('С закупкой'!$A:$Z,ROW()-ROW($A$8)+ROW('С закупкой'!$A$8),MATCH("Клиенту за ед.",'С закупкой'!$A$8:$Z$8,0))="","",INDEX('С закупкой'!$A:$Z,ROW()-ROW($A$8)+ROW('С закупкой'!$A$8),MATCH("Клиенту за ед.",'С закупкой'!$A$8:$Z$8,0)))</f>
        <v/>
      </c>
      <c r="J374" s="54">
        <f>IF(LEFT($C374,6)="Итого:",SUM(J$8:J373)-2*SUMIF($C$8:$C373,"Итого:*",J$8:J373),IF($C374="ИТОГО ПО ПРОЕКТУ",SUM(J$8:J373)-SUMIF($C$8:$C373,"Итого:*",J$8:J373),IF(INDEX('С закупкой'!$A:$Z,ROW()-ROW($A$8)+ROW('С закупкой'!$A$8),MATCH("Сумма клиенту",'С закупкой'!$A$8:$Z$8,0))="","",INDEX('С закупкой'!$A:$Z,ROW()-ROW($A$8)+ROW('С закупкой'!$A$8),MATCH("Сумма клиенту",'С закупкой'!$A$8:$Z$8,0)))))</f>
        <v/>
      </c>
      <c r="K374" s="50">
        <f>IF(INDEX('С закупкой'!$A:$Z,ROW()-ROW($A$8)+ROW('С закупкой'!$A$8),MATCH("Поставка",'С закупкой'!$A$8:$Z$8,0))="","",INDEX('С закупкой'!$A:$Z,ROW()-ROW($A$8)+ROW('С закупкой'!$A$8),MATCH("Поставка",'С закупкой'!$A$8:$Z$8,0)))</f>
        <v/>
      </c>
      <c r="L374" s="50">
        <f>IF(INDEX('С закупкой'!$A:$Z,ROW()-ROW($A$8)+ROW('С закупкой'!$A$8),MATCH("Примечание",'С закупкой'!$A$8:$Z$8,0))="","",INDEX('С закупкой'!$A:$Z,ROW()-ROW($A$8)+ROW('С закупкой'!$A$8),MATCH("Примечание",'С закупкой'!$A$8:$Z$8,0)))</f>
        <v/>
      </c>
    </row>
    <row r="375" ht="36" customHeight="1">
      <c r="A375" s="47">
        <f>IF(ISNA(MATCH("№",'С закупкой'!$A$8:$Z$8,0)),"!",IF(ISNUMBER(INDEX('С закупкой'!$A:$Z,ROW()-ROW($A$8)+ROW('С закупкой'!$A$8),MATCH("№",'С закупкой'!$A$8:$Z$8,0))),INDEX('С закупкой'!$A:$Z,ROW()-ROW($A$8)+ROW('С закупкой'!$A$8),MATCH("№",'С закупкой'!$A$8:$Z$8,0)),""))</f>
        <v/>
      </c>
      <c r="B375" s="48">
        <f>IF(ISBLANK(INDEX('С закупкой'!$A:$Z,ROW()-ROW($A$8)+ROW('С закупкой'!$A$8),MATCH("Фото",'С закупкой'!$A$8:$Z$8,0))),"",INDEX('С закупкой'!$A:$Z,ROW()-ROW($A$8)+ROW('С закупкой'!$A$8),MATCH("Фото",'С закупкой'!$A$8:$Z$8,0)))</f>
        <v/>
      </c>
      <c r="C375" s="49">
        <f>IF(INDEX('С закупкой'!$A:$Z,ROW()-ROW($A$8)+ROW('С закупкой'!$A$8),MATCH("Наименование",'С закупкой'!$A$8:$Z$8,0))&lt;&gt;"",INDEX('С закупкой'!$A:$Z,ROW()-ROW($A$8)+ROW('С закупкой'!$A$8),MATCH("Наименование",'С закупкой'!$A$8:$Z$8,0)),IF(ISTEXT(INDEX('С закупкой'!$A:$Z,ROW()-ROW($A$8)+ROW('С закупкой'!$A$8),MATCH("№",'С закупкой'!$A$8:$Z$8,0))),INDEX('С закупкой'!$A:$Z,ROW()-ROW($A$8)+ROW('С закупкой'!$A$8),MATCH("№",'С закупкой'!$A$8:$Z$8,0)),""))</f>
        <v/>
      </c>
      <c r="D375" s="49">
        <f>IF(INDEX('С закупкой'!$A:$Z,ROW()-ROW($A$8)+ROW('С закупкой'!$A$8),MATCH("Бренд",'С закупкой'!$A$8:$Z$8,0))="","",INDEX('С закупкой'!$A:$Z,ROW()-ROW($A$8)+ROW('С закупкой'!$A$8),MATCH("Бренд",'С закупкой'!$A$8:$Z$8,0)))</f>
        <v/>
      </c>
      <c r="E375" s="50">
        <f>IF(INDEX('С закупкой'!$A:$Z,ROW()-ROW($A$8)+ROW('С закупкой'!$A$8),MATCH("Артикул",'С закупкой'!$A$8:$Z$8,0))="","",INDEX('С закупкой'!$A:$Z,ROW()-ROW($A$8)+ROW('С закупкой'!$A$8),MATCH("Артикул",'С закупкой'!$A$8:$Z$8,0)))</f>
        <v/>
      </c>
      <c r="F375" s="49">
        <f>IF(INDEX('С закупкой'!$A:$Z,ROW()-ROW($A$8)+ROW('С закупкой'!$A$8),MATCH("Комната",'С закупкой'!$A$8:$Z$8,0))="","",INDEX('С закупкой'!$A:$Z,ROW()-ROW($A$8)+ROW('С закупкой'!$A$8),MATCH("Комната",'С закупкой'!$A$8:$Z$8,0)))</f>
        <v/>
      </c>
      <c r="G375" s="51">
        <f>IF(INDEX('С закупкой'!$A:$Z,ROW()-ROW($A$8)+ROW('С закупкой'!$A$8),MATCH("Кол-во",'С закупкой'!$A$8:$Z$8,0))="","",INDEX('С закупкой'!$A:$Z,ROW()-ROW($A$8)+ROW('С закупкой'!$A$8),MATCH("Кол-во",'С закупкой'!$A$8:$Z$8,0)))</f>
        <v/>
      </c>
      <c r="H375" s="52">
        <f>IF(INDEX('С закупкой'!$A:$Z,ROW()-ROW($A$8)+ROW('С закупкой'!$A$8),MATCH("Ед.",'С закупкой'!$A$8:$Z$8,0))="","",INDEX('С закупкой'!$A:$Z,ROW()-ROW($A$8)+ROW('С закупкой'!$A$8),MATCH("Ед.",'С закупкой'!$A$8:$Z$8,0)))</f>
        <v/>
      </c>
      <c r="I375" s="53">
        <f>IF(INDEX('С закупкой'!$A:$Z,ROW()-ROW($A$8)+ROW('С закупкой'!$A$8),MATCH("Клиенту за ед.",'С закупкой'!$A$8:$Z$8,0))="","",INDEX('С закупкой'!$A:$Z,ROW()-ROW($A$8)+ROW('С закупкой'!$A$8),MATCH("Клиенту за ед.",'С закупкой'!$A$8:$Z$8,0)))</f>
        <v/>
      </c>
      <c r="J375" s="54">
        <f>IF(LEFT($C375,6)="Итого:",SUM(J$8:J374)-2*SUMIF($C$8:$C374,"Итого:*",J$8:J374),IF($C375="ИТОГО ПО ПРОЕКТУ",SUM(J$8:J374)-SUMIF($C$8:$C374,"Итого:*",J$8:J374),IF(INDEX('С закупкой'!$A:$Z,ROW()-ROW($A$8)+ROW('С закупкой'!$A$8),MATCH("Сумма клиенту",'С закупкой'!$A$8:$Z$8,0))="","",INDEX('С закупкой'!$A:$Z,ROW()-ROW($A$8)+ROW('С закупкой'!$A$8),MATCH("Сумма клиенту",'С закупкой'!$A$8:$Z$8,0)))))</f>
        <v/>
      </c>
      <c r="K375" s="50">
        <f>IF(INDEX('С закупкой'!$A:$Z,ROW()-ROW($A$8)+ROW('С закупкой'!$A$8),MATCH("Поставка",'С закупкой'!$A$8:$Z$8,0))="","",INDEX('С закупкой'!$A:$Z,ROW()-ROW($A$8)+ROW('С закупкой'!$A$8),MATCH("Поставка",'С закупкой'!$A$8:$Z$8,0)))</f>
        <v/>
      </c>
      <c r="L375" s="50">
        <f>IF(INDEX('С закупкой'!$A:$Z,ROW()-ROW($A$8)+ROW('С закупкой'!$A$8),MATCH("Примечание",'С закупкой'!$A$8:$Z$8,0))="","",INDEX('С закупкой'!$A:$Z,ROW()-ROW($A$8)+ROW('С закупкой'!$A$8),MATCH("Примечание",'С закупкой'!$A$8:$Z$8,0)))</f>
        <v/>
      </c>
    </row>
    <row r="376" ht="36" customHeight="1">
      <c r="A376" s="47">
        <f>IF(ISNA(MATCH("№",'С закупкой'!$A$8:$Z$8,0)),"!",IF(ISNUMBER(INDEX('С закупкой'!$A:$Z,ROW()-ROW($A$8)+ROW('С закупкой'!$A$8),MATCH("№",'С закупкой'!$A$8:$Z$8,0))),INDEX('С закупкой'!$A:$Z,ROW()-ROW($A$8)+ROW('С закупкой'!$A$8),MATCH("№",'С закупкой'!$A$8:$Z$8,0)),""))</f>
        <v/>
      </c>
      <c r="B376" s="48">
        <f>IF(ISBLANK(INDEX('С закупкой'!$A:$Z,ROW()-ROW($A$8)+ROW('С закупкой'!$A$8),MATCH("Фото",'С закупкой'!$A$8:$Z$8,0))),"",INDEX('С закупкой'!$A:$Z,ROW()-ROW($A$8)+ROW('С закупкой'!$A$8),MATCH("Фото",'С закупкой'!$A$8:$Z$8,0)))</f>
        <v/>
      </c>
      <c r="C376" s="49">
        <f>IF(INDEX('С закупкой'!$A:$Z,ROW()-ROW($A$8)+ROW('С закупкой'!$A$8),MATCH("Наименование",'С закупкой'!$A$8:$Z$8,0))&lt;&gt;"",INDEX('С закупкой'!$A:$Z,ROW()-ROW($A$8)+ROW('С закупкой'!$A$8),MATCH("Наименование",'С закупкой'!$A$8:$Z$8,0)),IF(ISTEXT(INDEX('С закупкой'!$A:$Z,ROW()-ROW($A$8)+ROW('С закупкой'!$A$8),MATCH("№",'С закупкой'!$A$8:$Z$8,0))),INDEX('С закупкой'!$A:$Z,ROW()-ROW($A$8)+ROW('С закупкой'!$A$8),MATCH("№",'С закупкой'!$A$8:$Z$8,0)),""))</f>
        <v/>
      </c>
      <c r="D376" s="49">
        <f>IF(INDEX('С закупкой'!$A:$Z,ROW()-ROW($A$8)+ROW('С закупкой'!$A$8),MATCH("Бренд",'С закупкой'!$A$8:$Z$8,0))="","",INDEX('С закупкой'!$A:$Z,ROW()-ROW($A$8)+ROW('С закупкой'!$A$8),MATCH("Бренд",'С закупкой'!$A$8:$Z$8,0)))</f>
        <v/>
      </c>
      <c r="E376" s="50">
        <f>IF(INDEX('С закупкой'!$A:$Z,ROW()-ROW($A$8)+ROW('С закупкой'!$A$8),MATCH("Артикул",'С закупкой'!$A$8:$Z$8,0))="","",INDEX('С закупкой'!$A:$Z,ROW()-ROW($A$8)+ROW('С закупкой'!$A$8),MATCH("Артикул",'С закупкой'!$A$8:$Z$8,0)))</f>
        <v/>
      </c>
      <c r="F376" s="49">
        <f>IF(INDEX('С закупкой'!$A:$Z,ROW()-ROW($A$8)+ROW('С закупкой'!$A$8),MATCH("Комната",'С закупкой'!$A$8:$Z$8,0))="","",INDEX('С закупкой'!$A:$Z,ROW()-ROW($A$8)+ROW('С закупкой'!$A$8),MATCH("Комната",'С закупкой'!$A$8:$Z$8,0)))</f>
        <v/>
      </c>
      <c r="G376" s="51">
        <f>IF(INDEX('С закупкой'!$A:$Z,ROW()-ROW($A$8)+ROW('С закупкой'!$A$8),MATCH("Кол-во",'С закупкой'!$A$8:$Z$8,0))="","",INDEX('С закупкой'!$A:$Z,ROW()-ROW($A$8)+ROW('С закупкой'!$A$8),MATCH("Кол-во",'С закупкой'!$A$8:$Z$8,0)))</f>
        <v/>
      </c>
      <c r="H376" s="52">
        <f>IF(INDEX('С закупкой'!$A:$Z,ROW()-ROW($A$8)+ROW('С закупкой'!$A$8),MATCH("Ед.",'С закупкой'!$A$8:$Z$8,0))="","",INDEX('С закупкой'!$A:$Z,ROW()-ROW($A$8)+ROW('С закупкой'!$A$8),MATCH("Ед.",'С закупкой'!$A$8:$Z$8,0)))</f>
        <v/>
      </c>
      <c r="I376" s="53">
        <f>IF(INDEX('С закупкой'!$A:$Z,ROW()-ROW($A$8)+ROW('С закупкой'!$A$8),MATCH("Клиенту за ед.",'С закупкой'!$A$8:$Z$8,0))="","",INDEX('С закупкой'!$A:$Z,ROW()-ROW($A$8)+ROW('С закупкой'!$A$8),MATCH("Клиенту за ед.",'С закупкой'!$A$8:$Z$8,0)))</f>
        <v/>
      </c>
      <c r="J376" s="54">
        <f>IF(LEFT($C376,6)="Итого:",SUM(J$8:J375)-2*SUMIF($C$8:$C375,"Итого:*",J$8:J375),IF($C376="ИТОГО ПО ПРОЕКТУ",SUM(J$8:J375)-SUMIF($C$8:$C375,"Итого:*",J$8:J375),IF(INDEX('С закупкой'!$A:$Z,ROW()-ROW($A$8)+ROW('С закупкой'!$A$8),MATCH("Сумма клиенту",'С закупкой'!$A$8:$Z$8,0))="","",INDEX('С закупкой'!$A:$Z,ROW()-ROW($A$8)+ROW('С закупкой'!$A$8),MATCH("Сумма клиенту",'С закупкой'!$A$8:$Z$8,0)))))</f>
        <v/>
      </c>
      <c r="K376" s="50">
        <f>IF(INDEX('С закупкой'!$A:$Z,ROW()-ROW($A$8)+ROW('С закупкой'!$A$8),MATCH("Поставка",'С закупкой'!$A$8:$Z$8,0))="","",INDEX('С закупкой'!$A:$Z,ROW()-ROW($A$8)+ROW('С закупкой'!$A$8),MATCH("Поставка",'С закупкой'!$A$8:$Z$8,0)))</f>
        <v/>
      </c>
      <c r="L376" s="50">
        <f>IF(INDEX('С закупкой'!$A:$Z,ROW()-ROW($A$8)+ROW('С закупкой'!$A$8),MATCH("Примечание",'С закупкой'!$A$8:$Z$8,0))="","",INDEX('С закупкой'!$A:$Z,ROW()-ROW($A$8)+ROW('С закупкой'!$A$8),MATCH("Примечание",'С закупкой'!$A$8:$Z$8,0)))</f>
        <v/>
      </c>
    </row>
    <row r="377" ht="36" customHeight="1">
      <c r="A377" s="47">
        <f>IF(ISNA(MATCH("№",'С закупкой'!$A$8:$Z$8,0)),"!",IF(ISNUMBER(INDEX('С закупкой'!$A:$Z,ROW()-ROW($A$8)+ROW('С закупкой'!$A$8),MATCH("№",'С закупкой'!$A$8:$Z$8,0))),INDEX('С закупкой'!$A:$Z,ROW()-ROW($A$8)+ROW('С закупкой'!$A$8),MATCH("№",'С закупкой'!$A$8:$Z$8,0)),""))</f>
        <v/>
      </c>
      <c r="B377" s="48">
        <f>IF(ISBLANK(INDEX('С закупкой'!$A:$Z,ROW()-ROW($A$8)+ROW('С закупкой'!$A$8),MATCH("Фото",'С закупкой'!$A$8:$Z$8,0))),"",INDEX('С закупкой'!$A:$Z,ROW()-ROW($A$8)+ROW('С закупкой'!$A$8),MATCH("Фото",'С закупкой'!$A$8:$Z$8,0)))</f>
        <v/>
      </c>
      <c r="C377" s="49">
        <f>IF(INDEX('С закупкой'!$A:$Z,ROW()-ROW($A$8)+ROW('С закупкой'!$A$8),MATCH("Наименование",'С закупкой'!$A$8:$Z$8,0))&lt;&gt;"",INDEX('С закупкой'!$A:$Z,ROW()-ROW($A$8)+ROW('С закупкой'!$A$8),MATCH("Наименование",'С закупкой'!$A$8:$Z$8,0)),IF(ISTEXT(INDEX('С закупкой'!$A:$Z,ROW()-ROW($A$8)+ROW('С закупкой'!$A$8),MATCH("№",'С закупкой'!$A$8:$Z$8,0))),INDEX('С закупкой'!$A:$Z,ROW()-ROW($A$8)+ROW('С закупкой'!$A$8),MATCH("№",'С закупкой'!$A$8:$Z$8,0)),""))</f>
        <v/>
      </c>
      <c r="D377" s="49">
        <f>IF(INDEX('С закупкой'!$A:$Z,ROW()-ROW($A$8)+ROW('С закупкой'!$A$8),MATCH("Бренд",'С закупкой'!$A$8:$Z$8,0))="","",INDEX('С закупкой'!$A:$Z,ROW()-ROW($A$8)+ROW('С закупкой'!$A$8),MATCH("Бренд",'С закупкой'!$A$8:$Z$8,0)))</f>
        <v/>
      </c>
      <c r="E377" s="50">
        <f>IF(INDEX('С закупкой'!$A:$Z,ROW()-ROW($A$8)+ROW('С закупкой'!$A$8),MATCH("Артикул",'С закупкой'!$A$8:$Z$8,0))="","",INDEX('С закупкой'!$A:$Z,ROW()-ROW($A$8)+ROW('С закупкой'!$A$8),MATCH("Артикул",'С закупкой'!$A$8:$Z$8,0)))</f>
        <v/>
      </c>
      <c r="F377" s="49">
        <f>IF(INDEX('С закупкой'!$A:$Z,ROW()-ROW($A$8)+ROW('С закупкой'!$A$8),MATCH("Комната",'С закупкой'!$A$8:$Z$8,0))="","",INDEX('С закупкой'!$A:$Z,ROW()-ROW($A$8)+ROW('С закупкой'!$A$8),MATCH("Комната",'С закупкой'!$A$8:$Z$8,0)))</f>
        <v/>
      </c>
      <c r="G377" s="51">
        <f>IF(INDEX('С закупкой'!$A:$Z,ROW()-ROW($A$8)+ROW('С закупкой'!$A$8),MATCH("Кол-во",'С закупкой'!$A$8:$Z$8,0))="","",INDEX('С закупкой'!$A:$Z,ROW()-ROW($A$8)+ROW('С закупкой'!$A$8),MATCH("Кол-во",'С закупкой'!$A$8:$Z$8,0)))</f>
        <v/>
      </c>
      <c r="H377" s="52">
        <f>IF(INDEX('С закупкой'!$A:$Z,ROW()-ROW($A$8)+ROW('С закупкой'!$A$8),MATCH("Ед.",'С закупкой'!$A$8:$Z$8,0))="","",INDEX('С закупкой'!$A:$Z,ROW()-ROW($A$8)+ROW('С закупкой'!$A$8),MATCH("Ед.",'С закупкой'!$A$8:$Z$8,0)))</f>
        <v/>
      </c>
      <c r="I377" s="53">
        <f>IF(INDEX('С закупкой'!$A:$Z,ROW()-ROW($A$8)+ROW('С закупкой'!$A$8),MATCH("Клиенту за ед.",'С закупкой'!$A$8:$Z$8,0))="","",INDEX('С закупкой'!$A:$Z,ROW()-ROW($A$8)+ROW('С закупкой'!$A$8),MATCH("Клиенту за ед.",'С закупкой'!$A$8:$Z$8,0)))</f>
        <v/>
      </c>
      <c r="J377" s="54">
        <f>IF(LEFT($C377,6)="Итого:",SUM(J$8:J376)-2*SUMIF($C$8:$C376,"Итого:*",J$8:J376),IF($C377="ИТОГО ПО ПРОЕКТУ",SUM(J$8:J376)-SUMIF($C$8:$C376,"Итого:*",J$8:J376),IF(INDEX('С закупкой'!$A:$Z,ROW()-ROW($A$8)+ROW('С закупкой'!$A$8),MATCH("Сумма клиенту",'С закупкой'!$A$8:$Z$8,0))="","",INDEX('С закупкой'!$A:$Z,ROW()-ROW($A$8)+ROW('С закупкой'!$A$8),MATCH("Сумма клиенту",'С закупкой'!$A$8:$Z$8,0)))))</f>
        <v/>
      </c>
      <c r="K377" s="50">
        <f>IF(INDEX('С закупкой'!$A:$Z,ROW()-ROW($A$8)+ROW('С закупкой'!$A$8),MATCH("Поставка",'С закупкой'!$A$8:$Z$8,0))="","",INDEX('С закупкой'!$A:$Z,ROW()-ROW($A$8)+ROW('С закупкой'!$A$8),MATCH("Поставка",'С закупкой'!$A$8:$Z$8,0)))</f>
        <v/>
      </c>
      <c r="L377" s="50">
        <f>IF(INDEX('С закупкой'!$A:$Z,ROW()-ROW($A$8)+ROW('С закупкой'!$A$8),MATCH("Примечание",'С закупкой'!$A$8:$Z$8,0))="","",INDEX('С закупкой'!$A:$Z,ROW()-ROW($A$8)+ROW('С закупкой'!$A$8),MATCH("Примечание",'С закупкой'!$A$8:$Z$8,0)))</f>
        <v/>
      </c>
    </row>
    <row r="378" ht="36" customHeight="1">
      <c r="A378" s="47">
        <f>IF(ISNA(MATCH("№",'С закупкой'!$A$8:$Z$8,0)),"!",IF(ISNUMBER(INDEX('С закупкой'!$A:$Z,ROW()-ROW($A$8)+ROW('С закупкой'!$A$8),MATCH("№",'С закупкой'!$A$8:$Z$8,0))),INDEX('С закупкой'!$A:$Z,ROW()-ROW($A$8)+ROW('С закупкой'!$A$8),MATCH("№",'С закупкой'!$A$8:$Z$8,0)),""))</f>
        <v/>
      </c>
      <c r="B378" s="48">
        <f>IF(ISBLANK(INDEX('С закупкой'!$A:$Z,ROW()-ROW($A$8)+ROW('С закупкой'!$A$8),MATCH("Фото",'С закупкой'!$A$8:$Z$8,0))),"",INDEX('С закупкой'!$A:$Z,ROW()-ROW($A$8)+ROW('С закупкой'!$A$8),MATCH("Фото",'С закупкой'!$A$8:$Z$8,0)))</f>
        <v/>
      </c>
      <c r="C378" s="49">
        <f>IF(INDEX('С закупкой'!$A:$Z,ROW()-ROW($A$8)+ROW('С закупкой'!$A$8),MATCH("Наименование",'С закупкой'!$A$8:$Z$8,0))&lt;&gt;"",INDEX('С закупкой'!$A:$Z,ROW()-ROW($A$8)+ROW('С закупкой'!$A$8),MATCH("Наименование",'С закупкой'!$A$8:$Z$8,0)),IF(ISTEXT(INDEX('С закупкой'!$A:$Z,ROW()-ROW($A$8)+ROW('С закупкой'!$A$8),MATCH("№",'С закупкой'!$A$8:$Z$8,0))),INDEX('С закупкой'!$A:$Z,ROW()-ROW($A$8)+ROW('С закупкой'!$A$8),MATCH("№",'С закупкой'!$A$8:$Z$8,0)),""))</f>
        <v/>
      </c>
      <c r="D378" s="49">
        <f>IF(INDEX('С закупкой'!$A:$Z,ROW()-ROW($A$8)+ROW('С закупкой'!$A$8),MATCH("Бренд",'С закупкой'!$A$8:$Z$8,0))="","",INDEX('С закупкой'!$A:$Z,ROW()-ROW($A$8)+ROW('С закупкой'!$A$8),MATCH("Бренд",'С закупкой'!$A$8:$Z$8,0)))</f>
        <v/>
      </c>
      <c r="E378" s="50">
        <f>IF(INDEX('С закупкой'!$A:$Z,ROW()-ROW($A$8)+ROW('С закупкой'!$A$8),MATCH("Артикул",'С закупкой'!$A$8:$Z$8,0))="","",INDEX('С закупкой'!$A:$Z,ROW()-ROW($A$8)+ROW('С закупкой'!$A$8),MATCH("Артикул",'С закупкой'!$A$8:$Z$8,0)))</f>
        <v/>
      </c>
      <c r="F378" s="49">
        <f>IF(INDEX('С закупкой'!$A:$Z,ROW()-ROW($A$8)+ROW('С закупкой'!$A$8),MATCH("Комната",'С закупкой'!$A$8:$Z$8,0))="","",INDEX('С закупкой'!$A:$Z,ROW()-ROW($A$8)+ROW('С закупкой'!$A$8),MATCH("Комната",'С закупкой'!$A$8:$Z$8,0)))</f>
        <v/>
      </c>
      <c r="G378" s="51">
        <f>IF(INDEX('С закупкой'!$A:$Z,ROW()-ROW($A$8)+ROW('С закупкой'!$A$8),MATCH("Кол-во",'С закупкой'!$A$8:$Z$8,0))="","",INDEX('С закупкой'!$A:$Z,ROW()-ROW($A$8)+ROW('С закупкой'!$A$8),MATCH("Кол-во",'С закупкой'!$A$8:$Z$8,0)))</f>
        <v/>
      </c>
      <c r="H378" s="52">
        <f>IF(INDEX('С закупкой'!$A:$Z,ROW()-ROW($A$8)+ROW('С закупкой'!$A$8),MATCH("Ед.",'С закупкой'!$A$8:$Z$8,0))="","",INDEX('С закупкой'!$A:$Z,ROW()-ROW($A$8)+ROW('С закупкой'!$A$8),MATCH("Ед.",'С закупкой'!$A$8:$Z$8,0)))</f>
        <v/>
      </c>
      <c r="I378" s="53">
        <f>IF(INDEX('С закупкой'!$A:$Z,ROW()-ROW($A$8)+ROW('С закупкой'!$A$8),MATCH("Клиенту за ед.",'С закупкой'!$A$8:$Z$8,0))="","",INDEX('С закупкой'!$A:$Z,ROW()-ROW($A$8)+ROW('С закупкой'!$A$8),MATCH("Клиенту за ед.",'С закупкой'!$A$8:$Z$8,0)))</f>
        <v/>
      </c>
      <c r="J378" s="54">
        <f>IF(LEFT($C378,6)="Итого:",SUM(J$8:J377)-2*SUMIF($C$8:$C377,"Итого:*",J$8:J377),IF($C378="ИТОГО ПО ПРОЕКТУ",SUM(J$8:J377)-SUMIF($C$8:$C377,"Итого:*",J$8:J377),IF(INDEX('С закупкой'!$A:$Z,ROW()-ROW($A$8)+ROW('С закупкой'!$A$8),MATCH("Сумма клиенту",'С закупкой'!$A$8:$Z$8,0))="","",INDEX('С закупкой'!$A:$Z,ROW()-ROW($A$8)+ROW('С закупкой'!$A$8),MATCH("Сумма клиенту",'С закупкой'!$A$8:$Z$8,0)))))</f>
        <v/>
      </c>
      <c r="K378" s="50">
        <f>IF(INDEX('С закупкой'!$A:$Z,ROW()-ROW($A$8)+ROW('С закупкой'!$A$8),MATCH("Поставка",'С закупкой'!$A$8:$Z$8,0))="","",INDEX('С закупкой'!$A:$Z,ROW()-ROW($A$8)+ROW('С закупкой'!$A$8),MATCH("Поставка",'С закупкой'!$A$8:$Z$8,0)))</f>
        <v/>
      </c>
      <c r="L378" s="50">
        <f>IF(INDEX('С закупкой'!$A:$Z,ROW()-ROW($A$8)+ROW('С закупкой'!$A$8),MATCH("Примечание",'С закупкой'!$A$8:$Z$8,0))="","",INDEX('С закупкой'!$A:$Z,ROW()-ROW($A$8)+ROW('С закупкой'!$A$8),MATCH("Примечание",'С закупкой'!$A$8:$Z$8,0)))</f>
        <v/>
      </c>
    </row>
    <row r="379" ht="36" customHeight="1">
      <c r="A379" s="47">
        <f>IF(ISNA(MATCH("№",'С закупкой'!$A$8:$Z$8,0)),"!",IF(ISNUMBER(INDEX('С закупкой'!$A:$Z,ROW()-ROW($A$8)+ROW('С закупкой'!$A$8),MATCH("№",'С закупкой'!$A$8:$Z$8,0))),INDEX('С закупкой'!$A:$Z,ROW()-ROW($A$8)+ROW('С закупкой'!$A$8),MATCH("№",'С закупкой'!$A$8:$Z$8,0)),""))</f>
        <v/>
      </c>
      <c r="B379" s="48">
        <f>IF(ISBLANK(INDEX('С закупкой'!$A:$Z,ROW()-ROW($A$8)+ROW('С закупкой'!$A$8),MATCH("Фото",'С закупкой'!$A$8:$Z$8,0))),"",INDEX('С закупкой'!$A:$Z,ROW()-ROW($A$8)+ROW('С закупкой'!$A$8),MATCH("Фото",'С закупкой'!$A$8:$Z$8,0)))</f>
        <v/>
      </c>
      <c r="C379" s="49">
        <f>IF(INDEX('С закупкой'!$A:$Z,ROW()-ROW($A$8)+ROW('С закупкой'!$A$8),MATCH("Наименование",'С закупкой'!$A$8:$Z$8,0))&lt;&gt;"",INDEX('С закупкой'!$A:$Z,ROW()-ROW($A$8)+ROW('С закупкой'!$A$8),MATCH("Наименование",'С закупкой'!$A$8:$Z$8,0)),IF(ISTEXT(INDEX('С закупкой'!$A:$Z,ROW()-ROW($A$8)+ROW('С закупкой'!$A$8),MATCH("№",'С закупкой'!$A$8:$Z$8,0))),INDEX('С закупкой'!$A:$Z,ROW()-ROW($A$8)+ROW('С закупкой'!$A$8),MATCH("№",'С закупкой'!$A$8:$Z$8,0)),""))</f>
        <v/>
      </c>
      <c r="D379" s="49">
        <f>IF(INDEX('С закупкой'!$A:$Z,ROW()-ROW($A$8)+ROW('С закупкой'!$A$8),MATCH("Бренд",'С закупкой'!$A$8:$Z$8,0))="","",INDEX('С закупкой'!$A:$Z,ROW()-ROW($A$8)+ROW('С закупкой'!$A$8),MATCH("Бренд",'С закупкой'!$A$8:$Z$8,0)))</f>
        <v/>
      </c>
      <c r="E379" s="50">
        <f>IF(INDEX('С закупкой'!$A:$Z,ROW()-ROW($A$8)+ROW('С закупкой'!$A$8),MATCH("Артикул",'С закупкой'!$A$8:$Z$8,0))="","",INDEX('С закупкой'!$A:$Z,ROW()-ROW($A$8)+ROW('С закупкой'!$A$8),MATCH("Артикул",'С закупкой'!$A$8:$Z$8,0)))</f>
        <v/>
      </c>
      <c r="F379" s="49">
        <f>IF(INDEX('С закупкой'!$A:$Z,ROW()-ROW($A$8)+ROW('С закупкой'!$A$8),MATCH("Комната",'С закупкой'!$A$8:$Z$8,0))="","",INDEX('С закупкой'!$A:$Z,ROW()-ROW($A$8)+ROW('С закупкой'!$A$8),MATCH("Комната",'С закупкой'!$A$8:$Z$8,0)))</f>
        <v/>
      </c>
      <c r="G379" s="51">
        <f>IF(INDEX('С закупкой'!$A:$Z,ROW()-ROW($A$8)+ROW('С закупкой'!$A$8),MATCH("Кол-во",'С закупкой'!$A$8:$Z$8,0))="","",INDEX('С закупкой'!$A:$Z,ROW()-ROW($A$8)+ROW('С закупкой'!$A$8),MATCH("Кол-во",'С закупкой'!$A$8:$Z$8,0)))</f>
        <v/>
      </c>
      <c r="H379" s="52">
        <f>IF(INDEX('С закупкой'!$A:$Z,ROW()-ROW($A$8)+ROW('С закупкой'!$A$8),MATCH("Ед.",'С закупкой'!$A$8:$Z$8,0))="","",INDEX('С закупкой'!$A:$Z,ROW()-ROW($A$8)+ROW('С закупкой'!$A$8),MATCH("Ед.",'С закупкой'!$A$8:$Z$8,0)))</f>
        <v/>
      </c>
      <c r="I379" s="53">
        <f>IF(INDEX('С закупкой'!$A:$Z,ROW()-ROW($A$8)+ROW('С закупкой'!$A$8),MATCH("Клиенту за ед.",'С закупкой'!$A$8:$Z$8,0))="","",INDEX('С закупкой'!$A:$Z,ROW()-ROW($A$8)+ROW('С закупкой'!$A$8),MATCH("Клиенту за ед.",'С закупкой'!$A$8:$Z$8,0)))</f>
        <v/>
      </c>
      <c r="J379" s="54">
        <f>IF(LEFT($C379,6)="Итого:",SUM(J$8:J378)-2*SUMIF($C$8:$C378,"Итого:*",J$8:J378),IF($C379="ИТОГО ПО ПРОЕКТУ",SUM(J$8:J378)-SUMIF($C$8:$C378,"Итого:*",J$8:J378),IF(INDEX('С закупкой'!$A:$Z,ROW()-ROW($A$8)+ROW('С закупкой'!$A$8),MATCH("Сумма клиенту",'С закупкой'!$A$8:$Z$8,0))="","",INDEX('С закупкой'!$A:$Z,ROW()-ROW($A$8)+ROW('С закупкой'!$A$8),MATCH("Сумма клиенту",'С закупкой'!$A$8:$Z$8,0)))))</f>
        <v/>
      </c>
      <c r="K379" s="50">
        <f>IF(INDEX('С закупкой'!$A:$Z,ROW()-ROW($A$8)+ROW('С закупкой'!$A$8),MATCH("Поставка",'С закупкой'!$A$8:$Z$8,0))="","",INDEX('С закупкой'!$A:$Z,ROW()-ROW($A$8)+ROW('С закупкой'!$A$8),MATCH("Поставка",'С закупкой'!$A$8:$Z$8,0)))</f>
        <v/>
      </c>
      <c r="L379" s="50">
        <f>IF(INDEX('С закупкой'!$A:$Z,ROW()-ROW($A$8)+ROW('С закупкой'!$A$8),MATCH("Примечание",'С закупкой'!$A$8:$Z$8,0))="","",INDEX('С закупкой'!$A:$Z,ROW()-ROW($A$8)+ROW('С закупкой'!$A$8),MATCH("Примечание",'С закупкой'!$A$8:$Z$8,0)))</f>
        <v/>
      </c>
    </row>
    <row r="380" ht="36" customHeight="1">
      <c r="A380" s="47">
        <f>IF(ISNA(MATCH("№",'С закупкой'!$A$8:$Z$8,0)),"!",IF(ISNUMBER(INDEX('С закупкой'!$A:$Z,ROW()-ROW($A$8)+ROW('С закупкой'!$A$8),MATCH("№",'С закупкой'!$A$8:$Z$8,0))),INDEX('С закупкой'!$A:$Z,ROW()-ROW($A$8)+ROW('С закупкой'!$A$8),MATCH("№",'С закупкой'!$A$8:$Z$8,0)),""))</f>
        <v/>
      </c>
      <c r="B380" s="48">
        <f>IF(ISBLANK(INDEX('С закупкой'!$A:$Z,ROW()-ROW($A$8)+ROW('С закупкой'!$A$8),MATCH("Фото",'С закупкой'!$A$8:$Z$8,0))),"",INDEX('С закупкой'!$A:$Z,ROW()-ROW($A$8)+ROW('С закупкой'!$A$8),MATCH("Фото",'С закупкой'!$A$8:$Z$8,0)))</f>
        <v/>
      </c>
      <c r="C380" s="49">
        <f>IF(INDEX('С закупкой'!$A:$Z,ROW()-ROW($A$8)+ROW('С закупкой'!$A$8),MATCH("Наименование",'С закупкой'!$A$8:$Z$8,0))&lt;&gt;"",INDEX('С закупкой'!$A:$Z,ROW()-ROW($A$8)+ROW('С закупкой'!$A$8),MATCH("Наименование",'С закупкой'!$A$8:$Z$8,0)),IF(ISTEXT(INDEX('С закупкой'!$A:$Z,ROW()-ROW($A$8)+ROW('С закупкой'!$A$8),MATCH("№",'С закупкой'!$A$8:$Z$8,0))),INDEX('С закупкой'!$A:$Z,ROW()-ROW($A$8)+ROW('С закупкой'!$A$8),MATCH("№",'С закупкой'!$A$8:$Z$8,0)),""))</f>
        <v/>
      </c>
      <c r="D380" s="49">
        <f>IF(INDEX('С закупкой'!$A:$Z,ROW()-ROW($A$8)+ROW('С закупкой'!$A$8),MATCH("Бренд",'С закупкой'!$A$8:$Z$8,0))="","",INDEX('С закупкой'!$A:$Z,ROW()-ROW($A$8)+ROW('С закупкой'!$A$8),MATCH("Бренд",'С закупкой'!$A$8:$Z$8,0)))</f>
        <v/>
      </c>
      <c r="E380" s="50">
        <f>IF(INDEX('С закупкой'!$A:$Z,ROW()-ROW($A$8)+ROW('С закупкой'!$A$8),MATCH("Артикул",'С закупкой'!$A$8:$Z$8,0))="","",INDEX('С закупкой'!$A:$Z,ROW()-ROW($A$8)+ROW('С закупкой'!$A$8),MATCH("Артикул",'С закупкой'!$A$8:$Z$8,0)))</f>
        <v/>
      </c>
      <c r="F380" s="49">
        <f>IF(INDEX('С закупкой'!$A:$Z,ROW()-ROW($A$8)+ROW('С закупкой'!$A$8),MATCH("Комната",'С закупкой'!$A$8:$Z$8,0))="","",INDEX('С закупкой'!$A:$Z,ROW()-ROW($A$8)+ROW('С закупкой'!$A$8),MATCH("Комната",'С закупкой'!$A$8:$Z$8,0)))</f>
        <v/>
      </c>
      <c r="G380" s="51">
        <f>IF(INDEX('С закупкой'!$A:$Z,ROW()-ROW($A$8)+ROW('С закупкой'!$A$8),MATCH("Кол-во",'С закупкой'!$A$8:$Z$8,0))="","",INDEX('С закупкой'!$A:$Z,ROW()-ROW($A$8)+ROW('С закупкой'!$A$8),MATCH("Кол-во",'С закупкой'!$A$8:$Z$8,0)))</f>
        <v/>
      </c>
      <c r="H380" s="52">
        <f>IF(INDEX('С закупкой'!$A:$Z,ROW()-ROW($A$8)+ROW('С закупкой'!$A$8),MATCH("Ед.",'С закупкой'!$A$8:$Z$8,0))="","",INDEX('С закупкой'!$A:$Z,ROW()-ROW($A$8)+ROW('С закупкой'!$A$8),MATCH("Ед.",'С закупкой'!$A$8:$Z$8,0)))</f>
        <v/>
      </c>
      <c r="I380" s="53">
        <f>IF(INDEX('С закупкой'!$A:$Z,ROW()-ROW($A$8)+ROW('С закупкой'!$A$8),MATCH("Клиенту за ед.",'С закупкой'!$A$8:$Z$8,0))="","",INDEX('С закупкой'!$A:$Z,ROW()-ROW($A$8)+ROW('С закупкой'!$A$8),MATCH("Клиенту за ед.",'С закупкой'!$A$8:$Z$8,0)))</f>
        <v/>
      </c>
      <c r="J380" s="54">
        <f>IF(LEFT($C380,6)="Итого:",SUM(J$8:J379)-2*SUMIF($C$8:$C379,"Итого:*",J$8:J379),IF($C380="ИТОГО ПО ПРОЕКТУ",SUM(J$8:J379)-SUMIF($C$8:$C379,"Итого:*",J$8:J379),IF(INDEX('С закупкой'!$A:$Z,ROW()-ROW($A$8)+ROW('С закупкой'!$A$8),MATCH("Сумма клиенту",'С закупкой'!$A$8:$Z$8,0))="","",INDEX('С закупкой'!$A:$Z,ROW()-ROW($A$8)+ROW('С закупкой'!$A$8),MATCH("Сумма клиенту",'С закупкой'!$A$8:$Z$8,0)))))</f>
        <v/>
      </c>
      <c r="K380" s="50">
        <f>IF(INDEX('С закупкой'!$A:$Z,ROW()-ROW($A$8)+ROW('С закупкой'!$A$8),MATCH("Поставка",'С закупкой'!$A$8:$Z$8,0))="","",INDEX('С закупкой'!$A:$Z,ROW()-ROW($A$8)+ROW('С закупкой'!$A$8),MATCH("Поставка",'С закупкой'!$A$8:$Z$8,0)))</f>
        <v/>
      </c>
      <c r="L380" s="50">
        <f>IF(INDEX('С закупкой'!$A:$Z,ROW()-ROW($A$8)+ROW('С закупкой'!$A$8),MATCH("Примечание",'С закупкой'!$A$8:$Z$8,0))="","",INDEX('С закупкой'!$A:$Z,ROW()-ROW($A$8)+ROW('С закупкой'!$A$8),MATCH("Примечание",'С закупкой'!$A$8:$Z$8,0)))</f>
        <v/>
      </c>
    </row>
    <row r="381" ht="36" customHeight="1">
      <c r="A381" s="47">
        <f>IF(ISNA(MATCH("№",'С закупкой'!$A$8:$Z$8,0)),"!",IF(ISNUMBER(INDEX('С закупкой'!$A:$Z,ROW()-ROW($A$8)+ROW('С закупкой'!$A$8),MATCH("№",'С закупкой'!$A$8:$Z$8,0))),INDEX('С закупкой'!$A:$Z,ROW()-ROW($A$8)+ROW('С закупкой'!$A$8),MATCH("№",'С закупкой'!$A$8:$Z$8,0)),""))</f>
        <v/>
      </c>
      <c r="B381" s="48">
        <f>IF(ISBLANK(INDEX('С закупкой'!$A:$Z,ROW()-ROW($A$8)+ROW('С закупкой'!$A$8),MATCH("Фото",'С закупкой'!$A$8:$Z$8,0))),"",INDEX('С закупкой'!$A:$Z,ROW()-ROW($A$8)+ROW('С закупкой'!$A$8),MATCH("Фото",'С закупкой'!$A$8:$Z$8,0)))</f>
        <v/>
      </c>
      <c r="C381" s="49">
        <f>IF(INDEX('С закупкой'!$A:$Z,ROW()-ROW($A$8)+ROW('С закупкой'!$A$8),MATCH("Наименование",'С закупкой'!$A$8:$Z$8,0))&lt;&gt;"",INDEX('С закупкой'!$A:$Z,ROW()-ROW($A$8)+ROW('С закупкой'!$A$8),MATCH("Наименование",'С закупкой'!$A$8:$Z$8,0)),IF(ISTEXT(INDEX('С закупкой'!$A:$Z,ROW()-ROW($A$8)+ROW('С закупкой'!$A$8),MATCH("№",'С закупкой'!$A$8:$Z$8,0))),INDEX('С закупкой'!$A:$Z,ROW()-ROW($A$8)+ROW('С закупкой'!$A$8),MATCH("№",'С закупкой'!$A$8:$Z$8,0)),""))</f>
        <v/>
      </c>
      <c r="D381" s="49">
        <f>IF(INDEX('С закупкой'!$A:$Z,ROW()-ROW($A$8)+ROW('С закупкой'!$A$8),MATCH("Бренд",'С закупкой'!$A$8:$Z$8,0))="","",INDEX('С закупкой'!$A:$Z,ROW()-ROW($A$8)+ROW('С закупкой'!$A$8),MATCH("Бренд",'С закупкой'!$A$8:$Z$8,0)))</f>
        <v/>
      </c>
      <c r="E381" s="50">
        <f>IF(INDEX('С закупкой'!$A:$Z,ROW()-ROW($A$8)+ROW('С закупкой'!$A$8),MATCH("Артикул",'С закупкой'!$A$8:$Z$8,0))="","",INDEX('С закупкой'!$A:$Z,ROW()-ROW($A$8)+ROW('С закупкой'!$A$8),MATCH("Артикул",'С закупкой'!$A$8:$Z$8,0)))</f>
        <v/>
      </c>
      <c r="F381" s="49">
        <f>IF(INDEX('С закупкой'!$A:$Z,ROW()-ROW($A$8)+ROW('С закупкой'!$A$8),MATCH("Комната",'С закупкой'!$A$8:$Z$8,0))="","",INDEX('С закупкой'!$A:$Z,ROW()-ROW($A$8)+ROW('С закупкой'!$A$8),MATCH("Комната",'С закупкой'!$A$8:$Z$8,0)))</f>
        <v/>
      </c>
      <c r="G381" s="51">
        <f>IF(INDEX('С закупкой'!$A:$Z,ROW()-ROW($A$8)+ROW('С закупкой'!$A$8),MATCH("Кол-во",'С закупкой'!$A$8:$Z$8,0))="","",INDEX('С закупкой'!$A:$Z,ROW()-ROW($A$8)+ROW('С закупкой'!$A$8),MATCH("Кол-во",'С закупкой'!$A$8:$Z$8,0)))</f>
        <v/>
      </c>
      <c r="H381" s="52">
        <f>IF(INDEX('С закупкой'!$A:$Z,ROW()-ROW($A$8)+ROW('С закупкой'!$A$8),MATCH("Ед.",'С закупкой'!$A$8:$Z$8,0))="","",INDEX('С закупкой'!$A:$Z,ROW()-ROW($A$8)+ROW('С закупкой'!$A$8),MATCH("Ед.",'С закупкой'!$A$8:$Z$8,0)))</f>
        <v/>
      </c>
      <c r="I381" s="53">
        <f>IF(INDEX('С закупкой'!$A:$Z,ROW()-ROW($A$8)+ROW('С закупкой'!$A$8),MATCH("Клиенту за ед.",'С закупкой'!$A$8:$Z$8,0))="","",INDEX('С закупкой'!$A:$Z,ROW()-ROW($A$8)+ROW('С закупкой'!$A$8),MATCH("Клиенту за ед.",'С закупкой'!$A$8:$Z$8,0)))</f>
        <v/>
      </c>
      <c r="J381" s="54">
        <f>IF(LEFT($C381,6)="Итого:",SUM(J$8:J380)-2*SUMIF($C$8:$C380,"Итого:*",J$8:J380),IF($C381="ИТОГО ПО ПРОЕКТУ",SUM(J$8:J380)-SUMIF($C$8:$C380,"Итого:*",J$8:J380),IF(INDEX('С закупкой'!$A:$Z,ROW()-ROW($A$8)+ROW('С закупкой'!$A$8),MATCH("Сумма клиенту",'С закупкой'!$A$8:$Z$8,0))="","",INDEX('С закупкой'!$A:$Z,ROW()-ROW($A$8)+ROW('С закупкой'!$A$8),MATCH("Сумма клиенту",'С закупкой'!$A$8:$Z$8,0)))))</f>
        <v/>
      </c>
      <c r="K381" s="50">
        <f>IF(INDEX('С закупкой'!$A:$Z,ROW()-ROW($A$8)+ROW('С закупкой'!$A$8),MATCH("Поставка",'С закупкой'!$A$8:$Z$8,0))="","",INDEX('С закупкой'!$A:$Z,ROW()-ROW($A$8)+ROW('С закупкой'!$A$8),MATCH("Поставка",'С закупкой'!$A$8:$Z$8,0)))</f>
        <v/>
      </c>
      <c r="L381" s="50">
        <f>IF(INDEX('С закупкой'!$A:$Z,ROW()-ROW($A$8)+ROW('С закупкой'!$A$8),MATCH("Примечание",'С закупкой'!$A$8:$Z$8,0))="","",INDEX('С закупкой'!$A:$Z,ROW()-ROW($A$8)+ROW('С закупкой'!$A$8),MATCH("Примечание",'С закупкой'!$A$8:$Z$8,0)))</f>
        <v/>
      </c>
    </row>
    <row r="382" ht="36" customHeight="1">
      <c r="A382" s="47">
        <f>IF(ISNA(MATCH("№",'С закупкой'!$A$8:$Z$8,0)),"!",IF(ISNUMBER(INDEX('С закупкой'!$A:$Z,ROW()-ROW($A$8)+ROW('С закупкой'!$A$8),MATCH("№",'С закупкой'!$A$8:$Z$8,0))),INDEX('С закупкой'!$A:$Z,ROW()-ROW($A$8)+ROW('С закупкой'!$A$8),MATCH("№",'С закупкой'!$A$8:$Z$8,0)),""))</f>
        <v/>
      </c>
      <c r="B382" s="48">
        <f>IF(ISBLANK(INDEX('С закупкой'!$A:$Z,ROW()-ROW($A$8)+ROW('С закупкой'!$A$8),MATCH("Фото",'С закупкой'!$A$8:$Z$8,0))),"",INDEX('С закупкой'!$A:$Z,ROW()-ROW($A$8)+ROW('С закупкой'!$A$8),MATCH("Фото",'С закупкой'!$A$8:$Z$8,0)))</f>
        <v/>
      </c>
      <c r="C382" s="49">
        <f>IF(INDEX('С закупкой'!$A:$Z,ROW()-ROW($A$8)+ROW('С закупкой'!$A$8),MATCH("Наименование",'С закупкой'!$A$8:$Z$8,0))&lt;&gt;"",INDEX('С закупкой'!$A:$Z,ROW()-ROW($A$8)+ROW('С закупкой'!$A$8),MATCH("Наименование",'С закупкой'!$A$8:$Z$8,0)),IF(ISTEXT(INDEX('С закупкой'!$A:$Z,ROW()-ROW($A$8)+ROW('С закупкой'!$A$8),MATCH("№",'С закупкой'!$A$8:$Z$8,0))),INDEX('С закупкой'!$A:$Z,ROW()-ROW($A$8)+ROW('С закупкой'!$A$8),MATCH("№",'С закупкой'!$A$8:$Z$8,0)),""))</f>
        <v/>
      </c>
      <c r="D382" s="49">
        <f>IF(INDEX('С закупкой'!$A:$Z,ROW()-ROW($A$8)+ROW('С закупкой'!$A$8),MATCH("Бренд",'С закупкой'!$A$8:$Z$8,0))="","",INDEX('С закупкой'!$A:$Z,ROW()-ROW($A$8)+ROW('С закупкой'!$A$8),MATCH("Бренд",'С закупкой'!$A$8:$Z$8,0)))</f>
        <v/>
      </c>
      <c r="E382" s="50">
        <f>IF(INDEX('С закупкой'!$A:$Z,ROW()-ROW($A$8)+ROW('С закупкой'!$A$8),MATCH("Артикул",'С закупкой'!$A$8:$Z$8,0))="","",INDEX('С закупкой'!$A:$Z,ROW()-ROW($A$8)+ROW('С закупкой'!$A$8),MATCH("Артикул",'С закупкой'!$A$8:$Z$8,0)))</f>
        <v/>
      </c>
      <c r="F382" s="49">
        <f>IF(INDEX('С закупкой'!$A:$Z,ROW()-ROW($A$8)+ROW('С закупкой'!$A$8),MATCH("Комната",'С закупкой'!$A$8:$Z$8,0))="","",INDEX('С закупкой'!$A:$Z,ROW()-ROW($A$8)+ROW('С закупкой'!$A$8),MATCH("Комната",'С закупкой'!$A$8:$Z$8,0)))</f>
        <v/>
      </c>
      <c r="G382" s="51">
        <f>IF(INDEX('С закупкой'!$A:$Z,ROW()-ROW($A$8)+ROW('С закупкой'!$A$8),MATCH("Кол-во",'С закупкой'!$A$8:$Z$8,0))="","",INDEX('С закупкой'!$A:$Z,ROW()-ROW($A$8)+ROW('С закупкой'!$A$8),MATCH("Кол-во",'С закупкой'!$A$8:$Z$8,0)))</f>
        <v/>
      </c>
      <c r="H382" s="52">
        <f>IF(INDEX('С закупкой'!$A:$Z,ROW()-ROW($A$8)+ROW('С закупкой'!$A$8),MATCH("Ед.",'С закупкой'!$A$8:$Z$8,0))="","",INDEX('С закупкой'!$A:$Z,ROW()-ROW($A$8)+ROW('С закупкой'!$A$8),MATCH("Ед.",'С закупкой'!$A$8:$Z$8,0)))</f>
        <v/>
      </c>
      <c r="I382" s="53">
        <f>IF(INDEX('С закупкой'!$A:$Z,ROW()-ROW($A$8)+ROW('С закупкой'!$A$8),MATCH("Клиенту за ед.",'С закупкой'!$A$8:$Z$8,0))="","",INDEX('С закупкой'!$A:$Z,ROW()-ROW($A$8)+ROW('С закупкой'!$A$8),MATCH("Клиенту за ед.",'С закупкой'!$A$8:$Z$8,0)))</f>
        <v/>
      </c>
      <c r="J382" s="54">
        <f>IF(LEFT($C382,6)="Итого:",SUM(J$8:J381)-2*SUMIF($C$8:$C381,"Итого:*",J$8:J381),IF($C382="ИТОГО ПО ПРОЕКТУ",SUM(J$8:J381)-SUMIF($C$8:$C381,"Итого:*",J$8:J381),IF(INDEX('С закупкой'!$A:$Z,ROW()-ROW($A$8)+ROW('С закупкой'!$A$8),MATCH("Сумма клиенту",'С закупкой'!$A$8:$Z$8,0))="","",INDEX('С закупкой'!$A:$Z,ROW()-ROW($A$8)+ROW('С закупкой'!$A$8),MATCH("Сумма клиенту",'С закупкой'!$A$8:$Z$8,0)))))</f>
        <v/>
      </c>
      <c r="K382" s="50">
        <f>IF(INDEX('С закупкой'!$A:$Z,ROW()-ROW($A$8)+ROW('С закупкой'!$A$8),MATCH("Поставка",'С закупкой'!$A$8:$Z$8,0))="","",INDEX('С закупкой'!$A:$Z,ROW()-ROW($A$8)+ROW('С закупкой'!$A$8),MATCH("Поставка",'С закупкой'!$A$8:$Z$8,0)))</f>
        <v/>
      </c>
      <c r="L382" s="50">
        <f>IF(INDEX('С закупкой'!$A:$Z,ROW()-ROW($A$8)+ROW('С закупкой'!$A$8),MATCH("Примечание",'С закупкой'!$A$8:$Z$8,0))="","",INDEX('С закупкой'!$A:$Z,ROW()-ROW($A$8)+ROW('С закупкой'!$A$8),MATCH("Примечание",'С закупкой'!$A$8:$Z$8,0)))</f>
        <v/>
      </c>
    </row>
    <row r="383" ht="36" customHeight="1">
      <c r="A383" s="47">
        <f>IF(ISNA(MATCH("№",'С закупкой'!$A$8:$Z$8,0)),"!",IF(ISNUMBER(INDEX('С закупкой'!$A:$Z,ROW()-ROW($A$8)+ROW('С закупкой'!$A$8),MATCH("№",'С закупкой'!$A$8:$Z$8,0))),INDEX('С закупкой'!$A:$Z,ROW()-ROW($A$8)+ROW('С закупкой'!$A$8),MATCH("№",'С закупкой'!$A$8:$Z$8,0)),""))</f>
        <v/>
      </c>
      <c r="B383" s="48">
        <f>IF(ISBLANK(INDEX('С закупкой'!$A:$Z,ROW()-ROW($A$8)+ROW('С закупкой'!$A$8),MATCH("Фото",'С закупкой'!$A$8:$Z$8,0))),"",INDEX('С закупкой'!$A:$Z,ROW()-ROW($A$8)+ROW('С закупкой'!$A$8),MATCH("Фото",'С закупкой'!$A$8:$Z$8,0)))</f>
        <v/>
      </c>
      <c r="C383" s="49">
        <f>IF(INDEX('С закупкой'!$A:$Z,ROW()-ROW($A$8)+ROW('С закупкой'!$A$8),MATCH("Наименование",'С закупкой'!$A$8:$Z$8,0))&lt;&gt;"",INDEX('С закупкой'!$A:$Z,ROW()-ROW($A$8)+ROW('С закупкой'!$A$8),MATCH("Наименование",'С закупкой'!$A$8:$Z$8,0)),IF(ISTEXT(INDEX('С закупкой'!$A:$Z,ROW()-ROW($A$8)+ROW('С закупкой'!$A$8),MATCH("№",'С закупкой'!$A$8:$Z$8,0))),INDEX('С закупкой'!$A:$Z,ROW()-ROW($A$8)+ROW('С закупкой'!$A$8),MATCH("№",'С закупкой'!$A$8:$Z$8,0)),""))</f>
        <v/>
      </c>
      <c r="D383" s="49">
        <f>IF(INDEX('С закупкой'!$A:$Z,ROW()-ROW($A$8)+ROW('С закупкой'!$A$8),MATCH("Бренд",'С закупкой'!$A$8:$Z$8,0))="","",INDEX('С закупкой'!$A:$Z,ROW()-ROW($A$8)+ROW('С закупкой'!$A$8),MATCH("Бренд",'С закупкой'!$A$8:$Z$8,0)))</f>
        <v/>
      </c>
      <c r="E383" s="50">
        <f>IF(INDEX('С закупкой'!$A:$Z,ROW()-ROW($A$8)+ROW('С закупкой'!$A$8),MATCH("Артикул",'С закупкой'!$A$8:$Z$8,0))="","",INDEX('С закупкой'!$A:$Z,ROW()-ROW($A$8)+ROW('С закупкой'!$A$8),MATCH("Артикул",'С закупкой'!$A$8:$Z$8,0)))</f>
        <v/>
      </c>
      <c r="F383" s="49">
        <f>IF(INDEX('С закупкой'!$A:$Z,ROW()-ROW($A$8)+ROW('С закупкой'!$A$8),MATCH("Комната",'С закупкой'!$A$8:$Z$8,0))="","",INDEX('С закупкой'!$A:$Z,ROW()-ROW($A$8)+ROW('С закупкой'!$A$8),MATCH("Комната",'С закупкой'!$A$8:$Z$8,0)))</f>
        <v/>
      </c>
      <c r="G383" s="51">
        <f>IF(INDEX('С закупкой'!$A:$Z,ROW()-ROW($A$8)+ROW('С закупкой'!$A$8),MATCH("Кол-во",'С закупкой'!$A$8:$Z$8,0))="","",INDEX('С закупкой'!$A:$Z,ROW()-ROW($A$8)+ROW('С закупкой'!$A$8),MATCH("Кол-во",'С закупкой'!$A$8:$Z$8,0)))</f>
        <v/>
      </c>
      <c r="H383" s="52">
        <f>IF(INDEX('С закупкой'!$A:$Z,ROW()-ROW($A$8)+ROW('С закупкой'!$A$8),MATCH("Ед.",'С закупкой'!$A$8:$Z$8,0))="","",INDEX('С закупкой'!$A:$Z,ROW()-ROW($A$8)+ROW('С закупкой'!$A$8),MATCH("Ед.",'С закупкой'!$A$8:$Z$8,0)))</f>
        <v/>
      </c>
      <c r="I383" s="53">
        <f>IF(INDEX('С закупкой'!$A:$Z,ROW()-ROW($A$8)+ROW('С закупкой'!$A$8),MATCH("Клиенту за ед.",'С закупкой'!$A$8:$Z$8,0))="","",INDEX('С закупкой'!$A:$Z,ROW()-ROW($A$8)+ROW('С закупкой'!$A$8),MATCH("Клиенту за ед.",'С закупкой'!$A$8:$Z$8,0)))</f>
        <v/>
      </c>
      <c r="J383" s="54">
        <f>IF(LEFT($C383,6)="Итого:",SUM(J$8:J382)-2*SUMIF($C$8:$C382,"Итого:*",J$8:J382),IF($C383="ИТОГО ПО ПРОЕКТУ",SUM(J$8:J382)-SUMIF($C$8:$C382,"Итого:*",J$8:J382),IF(INDEX('С закупкой'!$A:$Z,ROW()-ROW($A$8)+ROW('С закупкой'!$A$8),MATCH("Сумма клиенту",'С закупкой'!$A$8:$Z$8,0))="","",INDEX('С закупкой'!$A:$Z,ROW()-ROW($A$8)+ROW('С закупкой'!$A$8),MATCH("Сумма клиенту",'С закупкой'!$A$8:$Z$8,0)))))</f>
        <v/>
      </c>
      <c r="K383" s="50">
        <f>IF(INDEX('С закупкой'!$A:$Z,ROW()-ROW($A$8)+ROW('С закупкой'!$A$8),MATCH("Поставка",'С закупкой'!$A$8:$Z$8,0))="","",INDEX('С закупкой'!$A:$Z,ROW()-ROW($A$8)+ROW('С закупкой'!$A$8),MATCH("Поставка",'С закупкой'!$A$8:$Z$8,0)))</f>
        <v/>
      </c>
      <c r="L383" s="50">
        <f>IF(INDEX('С закупкой'!$A:$Z,ROW()-ROW($A$8)+ROW('С закупкой'!$A$8),MATCH("Примечание",'С закупкой'!$A$8:$Z$8,0))="","",INDEX('С закупкой'!$A:$Z,ROW()-ROW($A$8)+ROW('С закупкой'!$A$8),MATCH("Примечание",'С закупкой'!$A$8:$Z$8,0)))</f>
        <v/>
      </c>
    </row>
    <row r="384" ht="36" customHeight="1">
      <c r="A384" s="47">
        <f>IF(ISNA(MATCH("№",'С закупкой'!$A$8:$Z$8,0)),"!",IF(ISNUMBER(INDEX('С закупкой'!$A:$Z,ROW()-ROW($A$8)+ROW('С закупкой'!$A$8),MATCH("№",'С закупкой'!$A$8:$Z$8,0))),INDEX('С закупкой'!$A:$Z,ROW()-ROW($A$8)+ROW('С закупкой'!$A$8),MATCH("№",'С закупкой'!$A$8:$Z$8,0)),""))</f>
        <v/>
      </c>
      <c r="B384" s="48">
        <f>IF(ISBLANK(INDEX('С закупкой'!$A:$Z,ROW()-ROW($A$8)+ROW('С закупкой'!$A$8),MATCH("Фото",'С закупкой'!$A$8:$Z$8,0))),"",INDEX('С закупкой'!$A:$Z,ROW()-ROW($A$8)+ROW('С закупкой'!$A$8),MATCH("Фото",'С закупкой'!$A$8:$Z$8,0)))</f>
        <v/>
      </c>
      <c r="C384" s="49">
        <f>IF(INDEX('С закупкой'!$A:$Z,ROW()-ROW($A$8)+ROW('С закупкой'!$A$8),MATCH("Наименование",'С закупкой'!$A$8:$Z$8,0))&lt;&gt;"",INDEX('С закупкой'!$A:$Z,ROW()-ROW($A$8)+ROW('С закупкой'!$A$8),MATCH("Наименование",'С закупкой'!$A$8:$Z$8,0)),IF(ISTEXT(INDEX('С закупкой'!$A:$Z,ROW()-ROW($A$8)+ROW('С закупкой'!$A$8),MATCH("№",'С закупкой'!$A$8:$Z$8,0))),INDEX('С закупкой'!$A:$Z,ROW()-ROW($A$8)+ROW('С закупкой'!$A$8),MATCH("№",'С закупкой'!$A$8:$Z$8,0)),""))</f>
        <v/>
      </c>
      <c r="D384" s="49">
        <f>IF(INDEX('С закупкой'!$A:$Z,ROW()-ROW($A$8)+ROW('С закупкой'!$A$8),MATCH("Бренд",'С закупкой'!$A$8:$Z$8,0))="","",INDEX('С закупкой'!$A:$Z,ROW()-ROW($A$8)+ROW('С закупкой'!$A$8),MATCH("Бренд",'С закупкой'!$A$8:$Z$8,0)))</f>
        <v/>
      </c>
      <c r="E384" s="50">
        <f>IF(INDEX('С закупкой'!$A:$Z,ROW()-ROW($A$8)+ROW('С закупкой'!$A$8),MATCH("Артикул",'С закупкой'!$A$8:$Z$8,0))="","",INDEX('С закупкой'!$A:$Z,ROW()-ROW($A$8)+ROW('С закупкой'!$A$8),MATCH("Артикул",'С закупкой'!$A$8:$Z$8,0)))</f>
        <v/>
      </c>
      <c r="F384" s="49">
        <f>IF(INDEX('С закупкой'!$A:$Z,ROW()-ROW($A$8)+ROW('С закупкой'!$A$8),MATCH("Комната",'С закупкой'!$A$8:$Z$8,0))="","",INDEX('С закупкой'!$A:$Z,ROW()-ROW($A$8)+ROW('С закупкой'!$A$8),MATCH("Комната",'С закупкой'!$A$8:$Z$8,0)))</f>
        <v/>
      </c>
      <c r="G384" s="51">
        <f>IF(INDEX('С закупкой'!$A:$Z,ROW()-ROW($A$8)+ROW('С закупкой'!$A$8),MATCH("Кол-во",'С закупкой'!$A$8:$Z$8,0))="","",INDEX('С закупкой'!$A:$Z,ROW()-ROW($A$8)+ROW('С закупкой'!$A$8),MATCH("Кол-во",'С закупкой'!$A$8:$Z$8,0)))</f>
        <v/>
      </c>
      <c r="H384" s="52">
        <f>IF(INDEX('С закупкой'!$A:$Z,ROW()-ROW($A$8)+ROW('С закупкой'!$A$8),MATCH("Ед.",'С закупкой'!$A$8:$Z$8,0))="","",INDEX('С закупкой'!$A:$Z,ROW()-ROW($A$8)+ROW('С закупкой'!$A$8),MATCH("Ед.",'С закупкой'!$A$8:$Z$8,0)))</f>
        <v/>
      </c>
      <c r="I384" s="53">
        <f>IF(INDEX('С закупкой'!$A:$Z,ROW()-ROW($A$8)+ROW('С закупкой'!$A$8),MATCH("Клиенту за ед.",'С закупкой'!$A$8:$Z$8,0))="","",INDEX('С закупкой'!$A:$Z,ROW()-ROW($A$8)+ROW('С закупкой'!$A$8),MATCH("Клиенту за ед.",'С закупкой'!$A$8:$Z$8,0)))</f>
        <v/>
      </c>
      <c r="J384" s="54">
        <f>IF(LEFT($C384,6)="Итого:",SUM(J$8:J383)-2*SUMIF($C$8:$C383,"Итого:*",J$8:J383),IF($C384="ИТОГО ПО ПРОЕКТУ",SUM(J$8:J383)-SUMIF($C$8:$C383,"Итого:*",J$8:J383),IF(INDEX('С закупкой'!$A:$Z,ROW()-ROW($A$8)+ROW('С закупкой'!$A$8),MATCH("Сумма клиенту",'С закупкой'!$A$8:$Z$8,0))="","",INDEX('С закупкой'!$A:$Z,ROW()-ROW($A$8)+ROW('С закупкой'!$A$8),MATCH("Сумма клиенту",'С закупкой'!$A$8:$Z$8,0)))))</f>
        <v/>
      </c>
      <c r="K384" s="50">
        <f>IF(INDEX('С закупкой'!$A:$Z,ROW()-ROW($A$8)+ROW('С закупкой'!$A$8),MATCH("Поставка",'С закупкой'!$A$8:$Z$8,0))="","",INDEX('С закупкой'!$A:$Z,ROW()-ROW($A$8)+ROW('С закупкой'!$A$8),MATCH("Поставка",'С закупкой'!$A$8:$Z$8,0)))</f>
        <v/>
      </c>
      <c r="L384" s="50">
        <f>IF(INDEX('С закупкой'!$A:$Z,ROW()-ROW($A$8)+ROW('С закупкой'!$A$8),MATCH("Примечание",'С закупкой'!$A$8:$Z$8,0))="","",INDEX('С закупкой'!$A:$Z,ROW()-ROW($A$8)+ROW('С закупкой'!$A$8),MATCH("Примечание",'С закупкой'!$A$8:$Z$8,0)))</f>
        <v/>
      </c>
    </row>
    <row r="385" ht="36" customHeight="1">
      <c r="A385" s="47">
        <f>IF(ISNA(MATCH("№",'С закупкой'!$A$8:$Z$8,0)),"!",IF(ISNUMBER(INDEX('С закупкой'!$A:$Z,ROW()-ROW($A$8)+ROW('С закупкой'!$A$8),MATCH("№",'С закупкой'!$A$8:$Z$8,0))),INDEX('С закупкой'!$A:$Z,ROW()-ROW($A$8)+ROW('С закупкой'!$A$8),MATCH("№",'С закупкой'!$A$8:$Z$8,0)),""))</f>
        <v/>
      </c>
      <c r="B385" s="48">
        <f>IF(ISBLANK(INDEX('С закупкой'!$A:$Z,ROW()-ROW($A$8)+ROW('С закупкой'!$A$8),MATCH("Фото",'С закупкой'!$A$8:$Z$8,0))),"",INDEX('С закупкой'!$A:$Z,ROW()-ROW($A$8)+ROW('С закупкой'!$A$8),MATCH("Фото",'С закупкой'!$A$8:$Z$8,0)))</f>
        <v/>
      </c>
      <c r="C385" s="49">
        <f>IF(INDEX('С закупкой'!$A:$Z,ROW()-ROW($A$8)+ROW('С закупкой'!$A$8),MATCH("Наименование",'С закупкой'!$A$8:$Z$8,0))&lt;&gt;"",INDEX('С закупкой'!$A:$Z,ROW()-ROW($A$8)+ROW('С закупкой'!$A$8),MATCH("Наименование",'С закупкой'!$A$8:$Z$8,0)),IF(ISTEXT(INDEX('С закупкой'!$A:$Z,ROW()-ROW($A$8)+ROW('С закупкой'!$A$8),MATCH("№",'С закупкой'!$A$8:$Z$8,0))),INDEX('С закупкой'!$A:$Z,ROW()-ROW($A$8)+ROW('С закупкой'!$A$8),MATCH("№",'С закупкой'!$A$8:$Z$8,0)),""))</f>
        <v/>
      </c>
      <c r="D385" s="49">
        <f>IF(INDEX('С закупкой'!$A:$Z,ROW()-ROW($A$8)+ROW('С закупкой'!$A$8),MATCH("Бренд",'С закупкой'!$A$8:$Z$8,0))="","",INDEX('С закупкой'!$A:$Z,ROW()-ROW($A$8)+ROW('С закупкой'!$A$8),MATCH("Бренд",'С закупкой'!$A$8:$Z$8,0)))</f>
        <v/>
      </c>
      <c r="E385" s="50">
        <f>IF(INDEX('С закупкой'!$A:$Z,ROW()-ROW($A$8)+ROW('С закупкой'!$A$8),MATCH("Артикул",'С закупкой'!$A$8:$Z$8,0))="","",INDEX('С закупкой'!$A:$Z,ROW()-ROW($A$8)+ROW('С закупкой'!$A$8),MATCH("Артикул",'С закупкой'!$A$8:$Z$8,0)))</f>
        <v/>
      </c>
      <c r="F385" s="49">
        <f>IF(INDEX('С закупкой'!$A:$Z,ROW()-ROW($A$8)+ROW('С закупкой'!$A$8),MATCH("Комната",'С закупкой'!$A$8:$Z$8,0))="","",INDEX('С закупкой'!$A:$Z,ROW()-ROW($A$8)+ROW('С закупкой'!$A$8),MATCH("Комната",'С закупкой'!$A$8:$Z$8,0)))</f>
        <v/>
      </c>
      <c r="G385" s="51">
        <f>IF(INDEX('С закупкой'!$A:$Z,ROW()-ROW($A$8)+ROW('С закупкой'!$A$8),MATCH("Кол-во",'С закупкой'!$A$8:$Z$8,0))="","",INDEX('С закупкой'!$A:$Z,ROW()-ROW($A$8)+ROW('С закупкой'!$A$8),MATCH("Кол-во",'С закупкой'!$A$8:$Z$8,0)))</f>
        <v/>
      </c>
      <c r="H385" s="52">
        <f>IF(INDEX('С закупкой'!$A:$Z,ROW()-ROW($A$8)+ROW('С закупкой'!$A$8),MATCH("Ед.",'С закупкой'!$A$8:$Z$8,0))="","",INDEX('С закупкой'!$A:$Z,ROW()-ROW($A$8)+ROW('С закупкой'!$A$8),MATCH("Ед.",'С закупкой'!$A$8:$Z$8,0)))</f>
        <v/>
      </c>
      <c r="I385" s="53">
        <f>IF(INDEX('С закупкой'!$A:$Z,ROW()-ROW($A$8)+ROW('С закупкой'!$A$8),MATCH("Клиенту за ед.",'С закупкой'!$A$8:$Z$8,0))="","",INDEX('С закупкой'!$A:$Z,ROW()-ROW($A$8)+ROW('С закупкой'!$A$8),MATCH("Клиенту за ед.",'С закупкой'!$A$8:$Z$8,0)))</f>
        <v/>
      </c>
      <c r="J385" s="54">
        <f>IF(LEFT($C385,6)="Итого:",SUM(J$8:J384)-2*SUMIF($C$8:$C384,"Итого:*",J$8:J384),IF($C385="ИТОГО ПО ПРОЕКТУ",SUM(J$8:J384)-SUMIF($C$8:$C384,"Итого:*",J$8:J384),IF(INDEX('С закупкой'!$A:$Z,ROW()-ROW($A$8)+ROW('С закупкой'!$A$8),MATCH("Сумма клиенту",'С закупкой'!$A$8:$Z$8,0))="","",INDEX('С закупкой'!$A:$Z,ROW()-ROW($A$8)+ROW('С закупкой'!$A$8),MATCH("Сумма клиенту",'С закупкой'!$A$8:$Z$8,0)))))</f>
        <v/>
      </c>
      <c r="K385" s="50">
        <f>IF(INDEX('С закупкой'!$A:$Z,ROW()-ROW($A$8)+ROW('С закупкой'!$A$8),MATCH("Поставка",'С закупкой'!$A$8:$Z$8,0))="","",INDEX('С закупкой'!$A:$Z,ROW()-ROW($A$8)+ROW('С закупкой'!$A$8),MATCH("Поставка",'С закупкой'!$A$8:$Z$8,0)))</f>
        <v/>
      </c>
      <c r="L385" s="50">
        <f>IF(INDEX('С закупкой'!$A:$Z,ROW()-ROW($A$8)+ROW('С закупкой'!$A$8),MATCH("Примечание",'С закупкой'!$A$8:$Z$8,0))="","",INDEX('С закупкой'!$A:$Z,ROW()-ROW($A$8)+ROW('С закупкой'!$A$8),MATCH("Примечание",'С закупкой'!$A$8:$Z$8,0)))</f>
        <v/>
      </c>
    </row>
    <row r="386" ht="36" customHeight="1">
      <c r="A386" s="47">
        <f>IF(ISNA(MATCH("№",'С закупкой'!$A$8:$Z$8,0)),"!",IF(ISNUMBER(INDEX('С закупкой'!$A:$Z,ROW()-ROW($A$8)+ROW('С закупкой'!$A$8),MATCH("№",'С закупкой'!$A$8:$Z$8,0))),INDEX('С закупкой'!$A:$Z,ROW()-ROW($A$8)+ROW('С закупкой'!$A$8),MATCH("№",'С закупкой'!$A$8:$Z$8,0)),""))</f>
        <v/>
      </c>
      <c r="B386" s="48">
        <f>IF(ISBLANK(INDEX('С закупкой'!$A:$Z,ROW()-ROW($A$8)+ROW('С закупкой'!$A$8),MATCH("Фото",'С закупкой'!$A$8:$Z$8,0))),"",INDEX('С закупкой'!$A:$Z,ROW()-ROW($A$8)+ROW('С закупкой'!$A$8),MATCH("Фото",'С закупкой'!$A$8:$Z$8,0)))</f>
        <v/>
      </c>
      <c r="C386" s="49">
        <f>IF(INDEX('С закупкой'!$A:$Z,ROW()-ROW($A$8)+ROW('С закупкой'!$A$8),MATCH("Наименование",'С закупкой'!$A$8:$Z$8,0))&lt;&gt;"",INDEX('С закупкой'!$A:$Z,ROW()-ROW($A$8)+ROW('С закупкой'!$A$8),MATCH("Наименование",'С закупкой'!$A$8:$Z$8,0)),IF(ISTEXT(INDEX('С закупкой'!$A:$Z,ROW()-ROW($A$8)+ROW('С закупкой'!$A$8),MATCH("№",'С закупкой'!$A$8:$Z$8,0))),INDEX('С закупкой'!$A:$Z,ROW()-ROW($A$8)+ROW('С закупкой'!$A$8),MATCH("№",'С закупкой'!$A$8:$Z$8,0)),""))</f>
        <v/>
      </c>
      <c r="D386" s="49">
        <f>IF(INDEX('С закупкой'!$A:$Z,ROW()-ROW($A$8)+ROW('С закупкой'!$A$8),MATCH("Бренд",'С закупкой'!$A$8:$Z$8,0))="","",INDEX('С закупкой'!$A:$Z,ROW()-ROW($A$8)+ROW('С закупкой'!$A$8),MATCH("Бренд",'С закупкой'!$A$8:$Z$8,0)))</f>
        <v/>
      </c>
      <c r="E386" s="50">
        <f>IF(INDEX('С закупкой'!$A:$Z,ROW()-ROW($A$8)+ROW('С закупкой'!$A$8),MATCH("Артикул",'С закупкой'!$A$8:$Z$8,0))="","",INDEX('С закупкой'!$A:$Z,ROW()-ROW($A$8)+ROW('С закупкой'!$A$8),MATCH("Артикул",'С закупкой'!$A$8:$Z$8,0)))</f>
        <v/>
      </c>
      <c r="F386" s="49">
        <f>IF(INDEX('С закупкой'!$A:$Z,ROW()-ROW($A$8)+ROW('С закупкой'!$A$8),MATCH("Комната",'С закупкой'!$A$8:$Z$8,0))="","",INDEX('С закупкой'!$A:$Z,ROW()-ROW($A$8)+ROW('С закупкой'!$A$8),MATCH("Комната",'С закупкой'!$A$8:$Z$8,0)))</f>
        <v/>
      </c>
      <c r="G386" s="51">
        <f>IF(INDEX('С закупкой'!$A:$Z,ROW()-ROW($A$8)+ROW('С закупкой'!$A$8),MATCH("Кол-во",'С закупкой'!$A$8:$Z$8,0))="","",INDEX('С закупкой'!$A:$Z,ROW()-ROW($A$8)+ROW('С закупкой'!$A$8),MATCH("Кол-во",'С закупкой'!$A$8:$Z$8,0)))</f>
        <v/>
      </c>
      <c r="H386" s="52">
        <f>IF(INDEX('С закупкой'!$A:$Z,ROW()-ROW($A$8)+ROW('С закупкой'!$A$8),MATCH("Ед.",'С закупкой'!$A$8:$Z$8,0))="","",INDEX('С закупкой'!$A:$Z,ROW()-ROW($A$8)+ROW('С закупкой'!$A$8),MATCH("Ед.",'С закупкой'!$A$8:$Z$8,0)))</f>
        <v/>
      </c>
      <c r="I386" s="53">
        <f>IF(INDEX('С закупкой'!$A:$Z,ROW()-ROW($A$8)+ROW('С закупкой'!$A$8),MATCH("Клиенту за ед.",'С закупкой'!$A$8:$Z$8,0))="","",INDEX('С закупкой'!$A:$Z,ROW()-ROW($A$8)+ROW('С закупкой'!$A$8),MATCH("Клиенту за ед.",'С закупкой'!$A$8:$Z$8,0)))</f>
        <v/>
      </c>
      <c r="J386" s="54">
        <f>IF(LEFT($C386,6)="Итого:",SUM(J$8:J385)-2*SUMIF($C$8:$C385,"Итого:*",J$8:J385),IF($C386="ИТОГО ПО ПРОЕКТУ",SUM(J$8:J385)-SUMIF($C$8:$C385,"Итого:*",J$8:J385),IF(INDEX('С закупкой'!$A:$Z,ROW()-ROW($A$8)+ROW('С закупкой'!$A$8),MATCH("Сумма клиенту",'С закупкой'!$A$8:$Z$8,0))="","",INDEX('С закупкой'!$A:$Z,ROW()-ROW($A$8)+ROW('С закупкой'!$A$8),MATCH("Сумма клиенту",'С закупкой'!$A$8:$Z$8,0)))))</f>
        <v/>
      </c>
      <c r="K386" s="50">
        <f>IF(INDEX('С закупкой'!$A:$Z,ROW()-ROW($A$8)+ROW('С закупкой'!$A$8),MATCH("Поставка",'С закупкой'!$A$8:$Z$8,0))="","",INDEX('С закупкой'!$A:$Z,ROW()-ROW($A$8)+ROW('С закупкой'!$A$8),MATCH("Поставка",'С закупкой'!$A$8:$Z$8,0)))</f>
        <v/>
      </c>
      <c r="L386" s="50">
        <f>IF(INDEX('С закупкой'!$A:$Z,ROW()-ROW($A$8)+ROW('С закупкой'!$A$8),MATCH("Примечание",'С закупкой'!$A$8:$Z$8,0))="","",INDEX('С закупкой'!$A:$Z,ROW()-ROW($A$8)+ROW('С закупкой'!$A$8),MATCH("Примечание",'С закупкой'!$A$8:$Z$8,0)))</f>
        <v/>
      </c>
    </row>
    <row r="387" ht="36" customHeight="1">
      <c r="A387" s="47">
        <f>IF(ISNA(MATCH("№",'С закупкой'!$A$8:$Z$8,0)),"!",IF(ISNUMBER(INDEX('С закупкой'!$A:$Z,ROW()-ROW($A$8)+ROW('С закупкой'!$A$8),MATCH("№",'С закупкой'!$A$8:$Z$8,0))),INDEX('С закупкой'!$A:$Z,ROW()-ROW($A$8)+ROW('С закупкой'!$A$8),MATCH("№",'С закупкой'!$A$8:$Z$8,0)),""))</f>
        <v/>
      </c>
      <c r="B387" s="48">
        <f>IF(ISBLANK(INDEX('С закупкой'!$A:$Z,ROW()-ROW($A$8)+ROW('С закупкой'!$A$8),MATCH("Фото",'С закупкой'!$A$8:$Z$8,0))),"",INDEX('С закупкой'!$A:$Z,ROW()-ROW($A$8)+ROW('С закупкой'!$A$8),MATCH("Фото",'С закупкой'!$A$8:$Z$8,0)))</f>
        <v/>
      </c>
      <c r="C387" s="49">
        <f>IF(INDEX('С закупкой'!$A:$Z,ROW()-ROW($A$8)+ROW('С закупкой'!$A$8),MATCH("Наименование",'С закупкой'!$A$8:$Z$8,0))&lt;&gt;"",INDEX('С закупкой'!$A:$Z,ROW()-ROW($A$8)+ROW('С закупкой'!$A$8),MATCH("Наименование",'С закупкой'!$A$8:$Z$8,0)),IF(ISTEXT(INDEX('С закупкой'!$A:$Z,ROW()-ROW($A$8)+ROW('С закупкой'!$A$8),MATCH("№",'С закупкой'!$A$8:$Z$8,0))),INDEX('С закупкой'!$A:$Z,ROW()-ROW($A$8)+ROW('С закупкой'!$A$8),MATCH("№",'С закупкой'!$A$8:$Z$8,0)),""))</f>
        <v/>
      </c>
      <c r="D387" s="49">
        <f>IF(INDEX('С закупкой'!$A:$Z,ROW()-ROW($A$8)+ROW('С закупкой'!$A$8),MATCH("Бренд",'С закупкой'!$A$8:$Z$8,0))="","",INDEX('С закупкой'!$A:$Z,ROW()-ROW($A$8)+ROW('С закупкой'!$A$8),MATCH("Бренд",'С закупкой'!$A$8:$Z$8,0)))</f>
        <v/>
      </c>
      <c r="E387" s="50">
        <f>IF(INDEX('С закупкой'!$A:$Z,ROW()-ROW($A$8)+ROW('С закупкой'!$A$8),MATCH("Артикул",'С закупкой'!$A$8:$Z$8,0))="","",INDEX('С закупкой'!$A:$Z,ROW()-ROW($A$8)+ROW('С закупкой'!$A$8),MATCH("Артикул",'С закупкой'!$A$8:$Z$8,0)))</f>
        <v/>
      </c>
      <c r="F387" s="49">
        <f>IF(INDEX('С закупкой'!$A:$Z,ROW()-ROW($A$8)+ROW('С закупкой'!$A$8),MATCH("Комната",'С закупкой'!$A$8:$Z$8,0))="","",INDEX('С закупкой'!$A:$Z,ROW()-ROW($A$8)+ROW('С закупкой'!$A$8),MATCH("Комната",'С закупкой'!$A$8:$Z$8,0)))</f>
        <v/>
      </c>
      <c r="G387" s="51">
        <f>IF(INDEX('С закупкой'!$A:$Z,ROW()-ROW($A$8)+ROW('С закупкой'!$A$8),MATCH("Кол-во",'С закупкой'!$A$8:$Z$8,0))="","",INDEX('С закупкой'!$A:$Z,ROW()-ROW($A$8)+ROW('С закупкой'!$A$8),MATCH("Кол-во",'С закупкой'!$A$8:$Z$8,0)))</f>
        <v/>
      </c>
      <c r="H387" s="52">
        <f>IF(INDEX('С закупкой'!$A:$Z,ROW()-ROW($A$8)+ROW('С закупкой'!$A$8),MATCH("Ед.",'С закупкой'!$A$8:$Z$8,0))="","",INDEX('С закупкой'!$A:$Z,ROW()-ROW($A$8)+ROW('С закупкой'!$A$8),MATCH("Ед.",'С закупкой'!$A$8:$Z$8,0)))</f>
        <v/>
      </c>
      <c r="I387" s="53">
        <f>IF(INDEX('С закупкой'!$A:$Z,ROW()-ROW($A$8)+ROW('С закупкой'!$A$8),MATCH("Клиенту за ед.",'С закупкой'!$A$8:$Z$8,0))="","",INDEX('С закупкой'!$A:$Z,ROW()-ROW($A$8)+ROW('С закупкой'!$A$8),MATCH("Клиенту за ед.",'С закупкой'!$A$8:$Z$8,0)))</f>
        <v/>
      </c>
      <c r="J387" s="54">
        <f>IF(LEFT($C387,6)="Итого:",SUM(J$8:J386)-2*SUMIF($C$8:$C386,"Итого:*",J$8:J386),IF($C387="ИТОГО ПО ПРОЕКТУ",SUM(J$8:J386)-SUMIF($C$8:$C386,"Итого:*",J$8:J386),IF(INDEX('С закупкой'!$A:$Z,ROW()-ROW($A$8)+ROW('С закупкой'!$A$8),MATCH("Сумма клиенту",'С закупкой'!$A$8:$Z$8,0))="","",INDEX('С закупкой'!$A:$Z,ROW()-ROW($A$8)+ROW('С закупкой'!$A$8),MATCH("Сумма клиенту",'С закупкой'!$A$8:$Z$8,0)))))</f>
        <v/>
      </c>
      <c r="K387" s="50">
        <f>IF(INDEX('С закупкой'!$A:$Z,ROW()-ROW($A$8)+ROW('С закупкой'!$A$8),MATCH("Поставка",'С закупкой'!$A$8:$Z$8,0))="","",INDEX('С закупкой'!$A:$Z,ROW()-ROW($A$8)+ROW('С закупкой'!$A$8),MATCH("Поставка",'С закупкой'!$A$8:$Z$8,0)))</f>
        <v/>
      </c>
      <c r="L387" s="50">
        <f>IF(INDEX('С закупкой'!$A:$Z,ROW()-ROW($A$8)+ROW('С закупкой'!$A$8),MATCH("Примечание",'С закупкой'!$A$8:$Z$8,0))="","",INDEX('С закупкой'!$A:$Z,ROW()-ROW($A$8)+ROW('С закупкой'!$A$8),MATCH("Примечание",'С закупкой'!$A$8:$Z$8,0)))</f>
        <v/>
      </c>
    </row>
    <row r="388" ht="36" customHeight="1">
      <c r="A388" s="47">
        <f>IF(ISNA(MATCH("№",'С закупкой'!$A$8:$Z$8,0)),"!",IF(ISNUMBER(INDEX('С закупкой'!$A:$Z,ROW()-ROW($A$8)+ROW('С закупкой'!$A$8),MATCH("№",'С закупкой'!$A$8:$Z$8,0))),INDEX('С закупкой'!$A:$Z,ROW()-ROW($A$8)+ROW('С закупкой'!$A$8),MATCH("№",'С закупкой'!$A$8:$Z$8,0)),""))</f>
        <v/>
      </c>
      <c r="B388" s="48">
        <f>IF(ISBLANK(INDEX('С закупкой'!$A:$Z,ROW()-ROW($A$8)+ROW('С закупкой'!$A$8),MATCH("Фото",'С закупкой'!$A$8:$Z$8,0))),"",INDEX('С закупкой'!$A:$Z,ROW()-ROW($A$8)+ROW('С закупкой'!$A$8),MATCH("Фото",'С закупкой'!$A$8:$Z$8,0)))</f>
        <v/>
      </c>
      <c r="C388" s="49">
        <f>IF(INDEX('С закупкой'!$A:$Z,ROW()-ROW($A$8)+ROW('С закупкой'!$A$8),MATCH("Наименование",'С закупкой'!$A$8:$Z$8,0))&lt;&gt;"",INDEX('С закупкой'!$A:$Z,ROW()-ROW($A$8)+ROW('С закупкой'!$A$8),MATCH("Наименование",'С закупкой'!$A$8:$Z$8,0)),IF(ISTEXT(INDEX('С закупкой'!$A:$Z,ROW()-ROW($A$8)+ROW('С закупкой'!$A$8),MATCH("№",'С закупкой'!$A$8:$Z$8,0))),INDEX('С закупкой'!$A:$Z,ROW()-ROW($A$8)+ROW('С закупкой'!$A$8),MATCH("№",'С закупкой'!$A$8:$Z$8,0)),""))</f>
        <v/>
      </c>
      <c r="D388" s="49">
        <f>IF(INDEX('С закупкой'!$A:$Z,ROW()-ROW($A$8)+ROW('С закупкой'!$A$8),MATCH("Бренд",'С закупкой'!$A$8:$Z$8,0))="","",INDEX('С закупкой'!$A:$Z,ROW()-ROW($A$8)+ROW('С закупкой'!$A$8),MATCH("Бренд",'С закупкой'!$A$8:$Z$8,0)))</f>
        <v/>
      </c>
      <c r="E388" s="50">
        <f>IF(INDEX('С закупкой'!$A:$Z,ROW()-ROW($A$8)+ROW('С закупкой'!$A$8),MATCH("Артикул",'С закупкой'!$A$8:$Z$8,0))="","",INDEX('С закупкой'!$A:$Z,ROW()-ROW($A$8)+ROW('С закупкой'!$A$8),MATCH("Артикул",'С закупкой'!$A$8:$Z$8,0)))</f>
        <v/>
      </c>
      <c r="F388" s="49">
        <f>IF(INDEX('С закупкой'!$A:$Z,ROW()-ROW($A$8)+ROW('С закупкой'!$A$8),MATCH("Комната",'С закупкой'!$A$8:$Z$8,0))="","",INDEX('С закупкой'!$A:$Z,ROW()-ROW($A$8)+ROW('С закупкой'!$A$8),MATCH("Комната",'С закупкой'!$A$8:$Z$8,0)))</f>
        <v/>
      </c>
      <c r="G388" s="51">
        <f>IF(INDEX('С закупкой'!$A:$Z,ROW()-ROW($A$8)+ROW('С закупкой'!$A$8),MATCH("Кол-во",'С закупкой'!$A$8:$Z$8,0))="","",INDEX('С закупкой'!$A:$Z,ROW()-ROW($A$8)+ROW('С закупкой'!$A$8),MATCH("Кол-во",'С закупкой'!$A$8:$Z$8,0)))</f>
        <v/>
      </c>
      <c r="H388" s="52">
        <f>IF(INDEX('С закупкой'!$A:$Z,ROW()-ROW($A$8)+ROW('С закупкой'!$A$8),MATCH("Ед.",'С закупкой'!$A$8:$Z$8,0))="","",INDEX('С закупкой'!$A:$Z,ROW()-ROW($A$8)+ROW('С закупкой'!$A$8),MATCH("Ед.",'С закупкой'!$A$8:$Z$8,0)))</f>
        <v/>
      </c>
      <c r="I388" s="53">
        <f>IF(INDEX('С закупкой'!$A:$Z,ROW()-ROW($A$8)+ROW('С закупкой'!$A$8),MATCH("Клиенту за ед.",'С закупкой'!$A$8:$Z$8,0))="","",INDEX('С закупкой'!$A:$Z,ROW()-ROW($A$8)+ROW('С закупкой'!$A$8),MATCH("Клиенту за ед.",'С закупкой'!$A$8:$Z$8,0)))</f>
        <v/>
      </c>
      <c r="J388" s="54">
        <f>IF(LEFT($C388,6)="Итого:",SUM(J$8:J387)-2*SUMIF($C$8:$C387,"Итого:*",J$8:J387),IF($C388="ИТОГО ПО ПРОЕКТУ",SUM(J$8:J387)-SUMIF($C$8:$C387,"Итого:*",J$8:J387),IF(INDEX('С закупкой'!$A:$Z,ROW()-ROW($A$8)+ROW('С закупкой'!$A$8),MATCH("Сумма клиенту",'С закупкой'!$A$8:$Z$8,0))="","",INDEX('С закупкой'!$A:$Z,ROW()-ROW($A$8)+ROW('С закупкой'!$A$8),MATCH("Сумма клиенту",'С закупкой'!$A$8:$Z$8,0)))))</f>
        <v/>
      </c>
      <c r="K388" s="50">
        <f>IF(INDEX('С закупкой'!$A:$Z,ROW()-ROW($A$8)+ROW('С закупкой'!$A$8),MATCH("Поставка",'С закупкой'!$A$8:$Z$8,0))="","",INDEX('С закупкой'!$A:$Z,ROW()-ROW($A$8)+ROW('С закупкой'!$A$8),MATCH("Поставка",'С закупкой'!$A$8:$Z$8,0)))</f>
        <v/>
      </c>
      <c r="L388" s="50">
        <f>IF(INDEX('С закупкой'!$A:$Z,ROW()-ROW($A$8)+ROW('С закупкой'!$A$8),MATCH("Примечание",'С закупкой'!$A$8:$Z$8,0))="","",INDEX('С закупкой'!$A:$Z,ROW()-ROW($A$8)+ROW('С закупкой'!$A$8),MATCH("Примечание",'С закупкой'!$A$8:$Z$8,0)))</f>
        <v/>
      </c>
    </row>
    <row r="389" ht="36" customHeight="1">
      <c r="A389" s="47">
        <f>IF(ISNA(MATCH("№",'С закупкой'!$A$8:$Z$8,0)),"!",IF(ISNUMBER(INDEX('С закупкой'!$A:$Z,ROW()-ROW($A$8)+ROW('С закупкой'!$A$8),MATCH("№",'С закупкой'!$A$8:$Z$8,0))),INDEX('С закупкой'!$A:$Z,ROW()-ROW($A$8)+ROW('С закупкой'!$A$8),MATCH("№",'С закупкой'!$A$8:$Z$8,0)),""))</f>
        <v/>
      </c>
      <c r="B389" s="48">
        <f>IF(ISBLANK(INDEX('С закупкой'!$A:$Z,ROW()-ROW($A$8)+ROW('С закупкой'!$A$8),MATCH("Фото",'С закупкой'!$A$8:$Z$8,0))),"",INDEX('С закупкой'!$A:$Z,ROW()-ROW($A$8)+ROW('С закупкой'!$A$8),MATCH("Фото",'С закупкой'!$A$8:$Z$8,0)))</f>
        <v/>
      </c>
      <c r="C389" s="49">
        <f>IF(INDEX('С закупкой'!$A:$Z,ROW()-ROW($A$8)+ROW('С закупкой'!$A$8),MATCH("Наименование",'С закупкой'!$A$8:$Z$8,0))&lt;&gt;"",INDEX('С закупкой'!$A:$Z,ROW()-ROW($A$8)+ROW('С закупкой'!$A$8),MATCH("Наименование",'С закупкой'!$A$8:$Z$8,0)),IF(ISTEXT(INDEX('С закупкой'!$A:$Z,ROW()-ROW($A$8)+ROW('С закупкой'!$A$8),MATCH("№",'С закупкой'!$A$8:$Z$8,0))),INDEX('С закупкой'!$A:$Z,ROW()-ROW($A$8)+ROW('С закупкой'!$A$8),MATCH("№",'С закупкой'!$A$8:$Z$8,0)),""))</f>
        <v/>
      </c>
      <c r="D389" s="49">
        <f>IF(INDEX('С закупкой'!$A:$Z,ROW()-ROW($A$8)+ROW('С закупкой'!$A$8),MATCH("Бренд",'С закупкой'!$A$8:$Z$8,0))="","",INDEX('С закупкой'!$A:$Z,ROW()-ROW($A$8)+ROW('С закупкой'!$A$8),MATCH("Бренд",'С закупкой'!$A$8:$Z$8,0)))</f>
        <v/>
      </c>
      <c r="E389" s="50">
        <f>IF(INDEX('С закупкой'!$A:$Z,ROW()-ROW($A$8)+ROW('С закупкой'!$A$8),MATCH("Артикул",'С закупкой'!$A$8:$Z$8,0))="","",INDEX('С закупкой'!$A:$Z,ROW()-ROW($A$8)+ROW('С закупкой'!$A$8),MATCH("Артикул",'С закупкой'!$A$8:$Z$8,0)))</f>
        <v/>
      </c>
      <c r="F389" s="49">
        <f>IF(INDEX('С закупкой'!$A:$Z,ROW()-ROW($A$8)+ROW('С закупкой'!$A$8),MATCH("Комната",'С закупкой'!$A$8:$Z$8,0))="","",INDEX('С закупкой'!$A:$Z,ROW()-ROW($A$8)+ROW('С закупкой'!$A$8),MATCH("Комната",'С закупкой'!$A$8:$Z$8,0)))</f>
        <v/>
      </c>
      <c r="G389" s="51">
        <f>IF(INDEX('С закупкой'!$A:$Z,ROW()-ROW($A$8)+ROW('С закупкой'!$A$8),MATCH("Кол-во",'С закупкой'!$A$8:$Z$8,0))="","",INDEX('С закупкой'!$A:$Z,ROW()-ROW($A$8)+ROW('С закупкой'!$A$8),MATCH("Кол-во",'С закупкой'!$A$8:$Z$8,0)))</f>
        <v/>
      </c>
      <c r="H389" s="52">
        <f>IF(INDEX('С закупкой'!$A:$Z,ROW()-ROW($A$8)+ROW('С закупкой'!$A$8),MATCH("Ед.",'С закупкой'!$A$8:$Z$8,0))="","",INDEX('С закупкой'!$A:$Z,ROW()-ROW($A$8)+ROW('С закупкой'!$A$8),MATCH("Ед.",'С закупкой'!$A$8:$Z$8,0)))</f>
        <v/>
      </c>
      <c r="I389" s="53">
        <f>IF(INDEX('С закупкой'!$A:$Z,ROW()-ROW($A$8)+ROW('С закупкой'!$A$8),MATCH("Клиенту за ед.",'С закупкой'!$A$8:$Z$8,0))="","",INDEX('С закупкой'!$A:$Z,ROW()-ROW($A$8)+ROW('С закупкой'!$A$8),MATCH("Клиенту за ед.",'С закупкой'!$A$8:$Z$8,0)))</f>
        <v/>
      </c>
      <c r="J389" s="54">
        <f>IF(LEFT($C389,6)="Итого:",SUM(J$8:J388)-2*SUMIF($C$8:$C388,"Итого:*",J$8:J388),IF($C389="ИТОГО ПО ПРОЕКТУ",SUM(J$8:J388)-SUMIF($C$8:$C388,"Итого:*",J$8:J388),IF(INDEX('С закупкой'!$A:$Z,ROW()-ROW($A$8)+ROW('С закупкой'!$A$8),MATCH("Сумма клиенту",'С закупкой'!$A$8:$Z$8,0))="","",INDEX('С закупкой'!$A:$Z,ROW()-ROW($A$8)+ROW('С закупкой'!$A$8),MATCH("Сумма клиенту",'С закупкой'!$A$8:$Z$8,0)))))</f>
        <v/>
      </c>
      <c r="K389" s="50">
        <f>IF(INDEX('С закупкой'!$A:$Z,ROW()-ROW($A$8)+ROW('С закупкой'!$A$8),MATCH("Поставка",'С закупкой'!$A$8:$Z$8,0))="","",INDEX('С закупкой'!$A:$Z,ROW()-ROW($A$8)+ROW('С закупкой'!$A$8),MATCH("Поставка",'С закупкой'!$A$8:$Z$8,0)))</f>
        <v/>
      </c>
      <c r="L389" s="50">
        <f>IF(INDEX('С закупкой'!$A:$Z,ROW()-ROW($A$8)+ROW('С закупкой'!$A$8),MATCH("Примечание",'С закупкой'!$A$8:$Z$8,0))="","",INDEX('С закупкой'!$A:$Z,ROW()-ROW($A$8)+ROW('С закупкой'!$A$8),MATCH("Примечание",'С закупкой'!$A$8:$Z$8,0)))</f>
        <v/>
      </c>
    </row>
    <row r="390" ht="36" customHeight="1">
      <c r="A390" s="47">
        <f>IF(ISNA(MATCH("№",'С закупкой'!$A$8:$Z$8,0)),"!",IF(ISNUMBER(INDEX('С закупкой'!$A:$Z,ROW()-ROW($A$8)+ROW('С закупкой'!$A$8),MATCH("№",'С закупкой'!$A$8:$Z$8,0))),INDEX('С закупкой'!$A:$Z,ROW()-ROW($A$8)+ROW('С закупкой'!$A$8),MATCH("№",'С закупкой'!$A$8:$Z$8,0)),""))</f>
        <v/>
      </c>
      <c r="B390" s="48">
        <f>IF(ISBLANK(INDEX('С закупкой'!$A:$Z,ROW()-ROW($A$8)+ROW('С закупкой'!$A$8),MATCH("Фото",'С закупкой'!$A$8:$Z$8,0))),"",INDEX('С закупкой'!$A:$Z,ROW()-ROW($A$8)+ROW('С закупкой'!$A$8),MATCH("Фото",'С закупкой'!$A$8:$Z$8,0)))</f>
        <v/>
      </c>
      <c r="C390" s="49">
        <f>IF(INDEX('С закупкой'!$A:$Z,ROW()-ROW($A$8)+ROW('С закупкой'!$A$8),MATCH("Наименование",'С закупкой'!$A$8:$Z$8,0))&lt;&gt;"",INDEX('С закупкой'!$A:$Z,ROW()-ROW($A$8)+ROW('С закупкой'!$A$8),MATCH("Наименование",'С закупкой'!$A$8:$Z$8,0)),IF(ISTEXT(INDEX('С закупкой'!$A:$Z,ROW()-ROW($A$8)+ROW('С закупкой'!$A$8),MATCH("№",'С закупкой'!$A$8:$Z$8,0))),INDEX('С закупкой'!$A:$Z,ROW()-ROW($A$8)+ROW('С закупкой'!$A$8),MATCH("№",'С закупкой'!$A$8:$Z$8,0)),""))</f>
        <v/>
      </c>
      <c r="D390" s="49">
        <f>IF(INDEX('С закупкой'!$A:$Z,ROW()-ROW($A$8)+ROW('С закупкой'!$A$8),MATCH("Бренд",'С закупкой'!$A$8:$Z$8,0))="","",INDEX('С закупкой'!$A:$Z,ROW()-ROW($A$8)+ROW('С закупкой'!$A$8),MATCH("Бренд",'С закупкой'!$A$8:$Z$8,0)))</f>
        <v/>
      </c>
      <c r="E390" s="50">
        <f>IF(INDEX('С закупкой'!$A:$Z,ROW()-ROW($A$8)+ROW('С закупкой'!$A$8),MATCH("Артикул",'С закупкой'!$A$8:$Z$8,0))="","",INDEX('С закупкой'!$A:$Z,ROW()-ROW($A$8)+ROW('С закупкой'!$A$8),MATCH("Артикул",'С закупкой'!$A$8:$Z$8,0)))</f>
        <v/>
      </c>
      <c r="F390" s="49">
        <f>IF(INDEX('С закупкой'!$A:$Z,ROW()-ROW($A$8)+ROW('С закупкой'!$A$8),MATCH("Комната",'С закупкой'!$A$8:$Z$8,0))="","",INDEX('С закупкой'!$A:$Z,ROW()-ROW($A$8)+ROW('С закупкой'!$A$8),MATCH("Комната",'С закупкой'!$A$8:$Z$8,0)))</f>
        <v/>
      </c>
      <c r="G390" s="51">
        <f>IF(INDEX('С закупкой'!$A:$Z,ROW()-ROW($A$8)+ROW('С закупкой'!$A$8),MATCH("Кол-во",'С закупкой'!$A$8:$Z$8,0))="","",INDEX('С закупкой'!$A:$Z,ROW()-ROW($A$8)+ROW('С закупкой'!$A$8),MATCH("Кол-во",'С закупкой'!$A$8:$Z$8,0)))</f>
        <v/>
      </c>
      <c r="H390" s="52">
        <f>IF(INDEX('С закупкой'!$A:$Z,ROW()-ROW($A$8)+ROW('С закупкой'!$A$8),MATCH("Ед.",'С закупкой'!$A$8:$Z$8,0))="","",INDEX('С закупкой'!$A:$Z,ROW()-ROW($A$8)+ROW('С закупкой'!$A$8),MATCH("Ед.",'С закупкой'!$A$8:$Z$8,0)))</f>
        <v/>
      </c>
      <c r="I390" s="53">
        <f>IF(INDEX('С закупкой'!$A:$Z,ROW()-ROW($A$8)+ROW('С закупкой'!$A$8),MATCH("Клиенту за ед.",'С закупкой'!$A$8:$Z$8,0))="","",INDEX('С закупкой'!$A:$Z,ROW()-ROW($A$8)+ROW('С закупкой'!$A$8),MATCH("Клиенту за ед.",'С закупкой'!$A$8:$Z$8,0)))</f>
        <v/>
      </c>
      <c r="J390" s="54">
        <f>IF(LEFT($C390,6)="Итого:",SUM(J$8:J389)-2*SUMIF($C$8:$C389,"Итого:*",J$8:J389),IF($C390="ИТОГО ПО ПРОЕКТУ",SUM(J$8:J389)-SUMIF($C$8:$C389,"Итого:*",J$8:J389),IF(INDEX('С закупкой'!$A:$Z,ROW()-ROW($A$8)+ROW('С закупкой'!$A$8),MATCH("Сумма клиенту",'С закупкой'!$A$8:$Z$8,0))="","",INDEX('С закупкой'!$A:$Z,ROW()-ROW($A$8)+ROW('С закупкой'!$A$8),MATCH("Сумма клиенту",'С закупкой'!$A$8:$Z$8,0)))))</f>
        <v/>
      </c>
      <c r="K390" s="50">
        <f>IF(INDEX('С закупкой'!$A:$Z,ROW()-ROW($A$8)+ROW('С закупкой'!$A$8),MATCH("Поставка",'С закупкой'!$A$8:$Z$8,0))="","",INDEX('С закупкой'!$A:$Z,ROW()-ROW($A$8)+ROW('С закупкой'!$A$8),MATCH("Поставка",'С закупкой'!$A$8:$Z$8,0)))</f>
        <v/>
      </c>
      <c r="L390" s="50">
        <f>IF(INDEX('С закупкой'!$A:$Z,ROW()-ROW($A$8)+ROW('С закупкой'!$A$8),MATCH("Примечание",'С закупкой'!$A$8:$Z$8,0))="","",INDEX('С закупкой'!$A:$Z,ROW()-ROW($A$8)+ROW('С закупкой'!$A$8),MATCH("Примечание",'С закупкой'!$A$8:$Z$8,0)))</f>
        <v/>
      </c>
    </row>
    <row r="391" ht="36" customHeight="1">
      <c r="A391" s="47">
        <f>IF(ISNA(MATCH("№",'С закупкой'!$A$8:$Z$8,0)),"!",IF(ISNUMBER(INDEX('С закупкой'!$A:$Z,ROW()-ROW($A$8)+ROW('С закупкой'!$A$8),MATCH("№",'С закупкой'!$A$8:$Z$8,0))),INDEX('С закупкой'!$A:$Z,ROW()-ROW($A$8)+ROW('С закупкой'!$A$8),MATCH("№",'С закупкой'!$A$8:$Z$8,0)),""))</f>
        <v/>
      </c>
      <c r="B391" s="48">
        <f>IF(ISBLANK(INDEX('С закупкой'!$A:$Z,ROW()-ROW($A$8)+ROW('С закупкой'!$A$8),MATCH("Фото",'С закупкой'!$A$8:$Z$8,0))),"",INDEX('С закупкой'!$A:$Z,ROW()-ROW($A$8)+ROW('С закупкой'!$A$8),MATCH("Фото",'С закупкой'!$A$8:$Z$8,0)))</f>
        <v/>
      </c>
      <c r="C391" s="49">
        <f>IF(INDEX('С закупкой'!$A:$Z,ROW()-ROW($A$8)+ROW('С закупкой'!$A$8),MATCH("Наименование",'С закупкой'!$A$8:$Z$8,0))&lt;&gt;"",INDEX('С закупкой'!$A:$Z,ROW()-ROW($A$8)+ROW('С закупкой'!$A$8),MATCH("Наименование",'С закупкой'!$A$8:$Z$8,0)),IF(ISTEXT(INDEX('С закупкой'!$A:$Z,ROW()-ROW($A$8)+ROW('С закупкой'!$A$8),MATCH("№",'С закупкой'!$A$8:$Z$8,0))),INDEX('С закупкой'!$A:$Z,ROW()-ROW($A$8)+ROW('С закупкой'!$A$8),MATCH("№",'С закупкой'!$A$8:$Z$8,0)),""))</f>
        <v/>
      </c>
      <c r="D391" s="49">
        <f>IF(INDEX('С закупкой'!$A:$Z,ROW()-ROW($A$8)+ROW('С закупкой'!$A$8),MATCH("Бренд",'С закупкой'!$A$8:$Z$8,0))="","",INDEX('С закупкой'!$A:$Z,ROW()-ROW($A$8)+ROW('С закупкой'!$A$8),MATCH("Бренд",'С закупкой'!$A$8:$Z$8,0)))</f>
        <v/>
      </c>
      <c r="E391" s="50">
        <f>IF(INDEX('С закупкой'!$A:$Z,ROW()-ROW($A$8)+ROW('С закупкой'!$A$8),MATCH("Артикул",'С закупкой'!$A$8:$Z$8,0))="","",INDEX('С закупкой'!$A:$Z,ROW()-ROW($A$8)+ROW('С закупкой'!$A$8),MATCH("Артикул",'С закупкой'!$A$8:$Z$8,0)))</f>
        <v/>
      </c>
      <c r="F391" s="49">
        <f>IF(INDEX('С закупкой'!$A:$Z,ROW()-ROW($A$8)+ROW('С закупкой'!$A$8),MATCH("Комната",'С закупкой'!$A$8:$Z$8,0))="","",INDEX('С закупкой'!$A:$Z,ROW()-ROW($A$8)+ROW('С закупкой'!$A$8),MATCH("Комната",'С закупкой'!$A$8:$Z$8,0)))</f>
        <v/>
      </c>
      <c r="G391" s="51">
        <f>IF(INDEX('С закупкой'!$A:$Z,ROW()-ROW($A$8)+ROW('С закупкой'!$A$8),MATCH("Кол-во",'С закупкой'!$A$8:$Z$8,0))="","",INDEX('С закупкой'!$A:$Z,ROW()-ROW($A$8)+ROW('С закупкой'!$A$8),MATCH("Кол-во",'С закупкой'!$A$8:$Z$8,0)))</f>
        <v/>
      </c>
      <c r="H391" s="52">
        <f>IF(INDEX('С закупкой'!$A:$Z,ROW()-ROW($A$8)+ROW('С закупкой'!$A$8),MATCH("Ед.",'С закупкой'!$A$8:$Z$8,0))="","",INDEX('С закупкой'!$A:$Z,ROW()-ROW($A$8)+ROW('С закупкой'!$A$8),MATCH("Ед.",'С закупкой'!$A$8:$Z$8,0)))</f>
        <v/>
      </c>
      <c r="I391" s="53">
        <f>IF(INDEX('С закупкой'!$A:$Z,ROW()-ROW($A$8)+ROW('С закупкой'!$A$8),MATCH("Клиенту за ед.",'С закупкой'!$A$8:$Z$8,0))="","",INDEX('С закупкой'!$A:$Z,ROW()-ROW($A$8)+ROW('С закупкой'!$A$8),MATCH("Клиенту за ед.",'С закупкой'!$A$8:$Z$8,0)))</f>
        <v/>
      </c>
      <c r="J391" s="54">
        <f>IF(LEFT($C391,6)="Итого:",SUM(J$8:J390)-2*SUMIF($C$8:$C390,"Итого:*",J$8:J390),IF($C391="ИТОГО ПО ПРОЕКТУ",SUM(J$8:J390)-SUMIF($C$8:$C390,"Итого:*",J$8:J390),IF(INDEX('С закупкой'!$A:$Z,ROW()-ROW($A$8)+ROW('С закупкой'!$A$8),MATCH("Сумма клиенту",'С закупкой'!$A$8:$Z$8,0))="","",INDEX('С закупкой'!$A:$Z,ROW()-ROW($A$8)+ROW('С закупкой'!$A$8),MATCH("Сумма клиенту",'С закупкой'!$A$8:$Z$8,0)))))</f>
        <v/>
      </c>
      <c r="K391" s="50">
        <f>IF(INDEX('С закупкой'!$A:$Z,ROW()-ROW($A$8)+ROW('С закупкой'!$A$8),MATCH("Поставка",'С закупкой'!$A$8:$Z$8,0))="","",INDEX('С закупкой'!$A:$Z,ROW()-ROW($A$8)+ROW('С закупкой'!$A$8),MATCH("Поставка",'С закупкой'!$A$8:$Z$8,0)))</f>
        <v/>
      </c>
      <c r="L391" s="50">
        <f>IF(INDEX('С закупкой'!$A:$Z,ROW()-ROW($A$8)+ROW('С закупкой'!$A$8),MATCH("Примечание",'С закупкой'!$A$8:$Z$8,0))="","",INDEX('С закупкой'!$A:$Z,ROW()-ROW($A$8)+ROW('С закупкой'!$A$8),MATCH("Примечание",'С закупкой'!$A$8:$Z$8,0)))</f>
        <v/>
      </c>
    </row>
    <row r="392" ht="36" customHeight="1">
      <c r="A392" s="47">
        <f>IF(ISNA(MATCH("№",'С закупкой'!$A$8:$Z$8,0)),"!",IF(ISNUMBER(INDEX('С закупкой'!$A:$Z,ROW()-ROW($A$8)+ROW('С закупкой'!$A$8),MATCH("№",'С закупкой'!$A$8:$Z$8,0))),INDEX('С закупкой'!$A:$Z,ROW()-ROW($A$8)+ROW('С закупкой'!$A$8),MATCH("№",'С закупкой'!$A$8:$Z$8,0)),""))</f>
        <v/>
      </c>
      <c r="B392" s="48">
        <f>IF(ISBLANK(INDEX('С закупкой'!$A:$Z,ROW()-ROW($A$8)+ROW('С закупкой'!$A$8),MATCH("Фото",'С закупкой'!$A$8:$Z$8,0))),"",INDEX('С закупкой'!$A:$Z,ROW()-ROW($A$8)+ROW('С закупкой'!$A$8),MATCH("Фото",'С закупкой'!$A$8:$Z$8,0)))</f>
        <v/>
      </c>
      <c r="C392" s="49">
        <f>IF(INDEX('С закупкой'!$A:$Z,ROW()-ROW($A$8)+ROW('С закупкой'!$A$8),MATCH("Наименование",'С закупкой'!$A$8:$Z$8,0))&lt;&gt;"",INDEX('С закупкой'!$A:$Z,ROW()-ROW($A$8)+ROW('С закупкой'!$A$8),MATCH("Наименование",'С закупкой'!$A$8:$Z$8,0)),IF(ISTEXT(INDEX('С закупкой'!$A:$Z,ROW()-ROW($A$8)+ROW('С закупкой'!$A$8),MATCH("№",'С закупкой'!$A$8:$Z$8,0))),INDEX('С закупкой'!$A:$Z,ROW()-ROW($A$8)+ROW('С закупкой'!$A$8),MATCH("№",'С закупкой'!$A$8:$Z$8,0)),""))</f>
        <v/>
      </c>
      <c r="D392" s="49">
        <f>IF(INDEX('С закупкой'!$A:$Z,ROW()-ROW($A$8)+ROW('С закупкой'!$A$8),MATCH("Бренд",'С закупкой'!$A$8:$Z$8,0))="","",INDEX('С закупкой'!$A:$Z,ROW()-ROW($A$8)+ROW('С закупкой'!$A$8),MATCH("Бренд",'С закупкой'!$A$8:$Z$8,0)))</f>
        <v/>
      </c>
      <c r="E392" s="50">
        <f>IF(INDEX('С закупкой'!$A:$Z,ROW()-ROW($A$8)+ROW('С закупкой'!$A$8),MATCH("Артикул",'С закупкой'!$A$8:$Z$8,0))="","",INDEX('С закупкой'!$A:$Z,ROW()-ROW($A$8)+ROW('С закупкой'!$A$8),MATCH("Артикул",'С закупкой'!$A$8:$Z$8,0)))</f>
        <v/>
      </c>
      <c r="F392" s="49">
        <f>IF(INDEX('С закупкой'!$A:$Z,ROW()-ROW($A$8)+ROW('С закупкой'!$A$8),MATCH("Комната",'С закупкой'!$A$8:$Z$8,0))="","",INDEX('С закупкой'!$A:$Z,ROW()-ROW($A$8)+ROW('С закупкой'!$A$8),MATCH("Комната",'С закупкой'!$A$8:$Z$8,0)))</f>
        <v/>
      </c>
      <c r="G392" s="51">
        <f>IF(INDEX('С закупкой'!$A:$Z,ROW()-ROW($A$8)+ROW('С закупкой'!$A$8),MATCH("Кол-во",'С закупкой'!$A$8:$Z$8,0))="","",INDEX('С закупкой'!$A:$Z,ROW()-ROW($A$8)+ROW('С закупкой'!$A$8),MATCH("Кол-во",'С закупкой'!$A$8:$Z$8,0)))</f>
        <v/>
      </c>
      <c r="H392" s="52">
        <f>IF(INDEX('С закупкой'!$A:$Z,ROW()-ROW($A$8)+ROW('С закупкой'!$A$8),MATCH("Ед.",'С закупкой'!$A$8:$Z$8,0))="","",INDEX('С закупкой'!$A:$Z,ROW()-ROW($A$8)+ROW('С закупкой'!$A$8),MATCH("Ед.",'С закупкой'!$A$8:$Z$8,0)))</f>
        <v/>
      </c>
      <c r="I392" s="53">
        <f>IF(INDEX('С закупкой'!$A:$Z,ROW()-ROW($A$8)+ROW('С закупкой'!$A$8),MATCH("Клиенту за ед.",'С закупкой'!$A$8:$Z$8,0))="","",INDEX('С закупкой'!$A:$Z,ROW()-ROW($A$8)+ROW('С закупкой'!$A$8),MATCH("Клиенту за ед.",'С закупкой'!$A$8:$Z$8,0)))</f>
        <v/>
      </c>
      <c r="J392" s="54">
        <f>IF(LEFT($C392,6)="Итого:",SUM(J$8:J391)-2*SUMIF($C$8:$C391,"Итого:*",J$8:J391),IF($C392="ИТОГО ПО ПРОЕКТУ",SUM(J$8:J391)-SUMIF($C$8:$C391,"Итого:*",J$8:J391),IF(INDEX('С закупкой'!$A:$Z,ROW()-ROW($A$8)+ROW('С закупкой'!$A$8),MATCH("Сумма клиенту",'С закупкой'!$A$8:$Z$8,0))="","",INDEX('С закупкой'!$A:$Z,ROW()-ROW($A$8)+ROW('С закупкой'!$A$8),MATCH("Сумма клиенту",'С закупкой'!$A$8:$Z$8,0)))))</f>
        <v/>
      </c>
      <c r="K392" s="50">
        <f>IF(INDEX('С закупкой'!$A:$Z,ROW()-ROW($A$8)+ROW('С закупкой'!$A$8),MATCH("Поставка",'С закупкой'!$A$8:$Z$8,0))="","",INDEX('С закупкой'!$A:$Z,ROW()-ROW($A$8)+ROW('С закупкой'!$A$8),MATCH("Поставка",'С закупкой'!$A$8:$Z$8,0)))</f>
        <v/>
      </c>
      <c r="L392" s="50">
        <f>IF(INDEX('С закупкой'!$A:$Z,ROW()-ROW($A$8)+ROW('С закупкой'!$A$8),MATCH("Примечание",'С закупкой'!$A$8:$Z$8,0))="","",INDEX('С закупкой'!$A:$Z,ROW()-ROW($A$8)+ROW('С закупкой'!$A$8),MATCH("Примечание",'С закупкой'!$A$8:$Z$8,0)))</f>
        <v/>
      </c>
    </row>
    <row r="393" ht="36" customHeight="1">
      <c r="A393" s="47">
        <f>IF(ISNA(MATCH("№",'С закупкой'!$A$8:$Z$8,0)),"!",IF(ISNUMBER(INDEX('С закупкой'!$A:$Z,ROW()-ROW($A$8)+ROW('С закупкой'!$A$8),MATCH("№",'С закупкой'!$A$8:$Z$8,0))),INDEX('С закупкой'!$A:$Z,ROW()-ROW($A$8)+ROW('С закупкой'!$A$8),MATCH("№",'С закупкой'!$A$8:$Z$8,0)),""))</f>
        <v/>
      </c>
      <c r="B393" s="48">
        <f>IF(ISBLANK(INDEX('С закупкой'!$A:$Z,ROW()-ROW($A$8)+ROW('С закупкой'!$A$8),MATCH("Фото",'С закупкой'!$A$8:$Z$8,0))),"",INDEX('С закупкой'!$A:$Z,ROW()-ROW($A$8)+ROW('С закупкой'!$A$8),MATCH("Фото",'С закупкой'!$A$8:$Z$8,0)))</f>
        <v/>
      </c>
      <c r="C393" s="49">
        <f>IF(INDEX('С закупкой'!$A:$Z,ROW()-ROW($A$8)+ROW('С закупкой'!$A$8),MATCH("Наименование",'С закупкой'!$A$8:$Z$8,0))&lt;&gt;"",INDEX('С закупкой'!$A:$Z,ROW()-ROW($A$8)+ROW('С закупкой'!$A$8),MATCH("Наименование",'С закупкой'!$A$8:$Z$8,0)),IF(ISTEXT(INDEX('С закупкой'!$A:$Z,ROW()-ROW($A$8)+ROW('С закупкой'!$A$8),MATCH("№",'С закупкой'!$A$8:$Z$8,0))),INDEX('С закупкой'!$A:$Z,ROW()-ROW($A$8)+ROW('С закупкой'!$A$8),MATCH("№",'С закупкой'!$A$8:$Z$8,0)),""))</f>
        <v/>
      </c>
      <c r="D393" s="49">
        <f>IF(INDEX('С закупкой'!$A:$Z,ROW()-ROW($A$8)+ROW('С закупкой'!$A$8),MATCH("Бренд",'С закупкой'!$A$8:$Z$8,0))="","",INDEX('С закупкой'!$A:$Z,ROW()-ROW($A$8)+ROW('С закупкой'!$A$8),MATCH("Бренд",'С закупкой'!$A$8:$Z$8,0)))</f>
        <v/>
      </c>
      <c r="E393" s="50">
        <f>IF(INDEX('С закупкой'!$A:$Z,ROW()-ROW($A$8)+ROW('С закупкой'!$A$8),MATCH("Артикул",'С закупкой'!$A$8:$Z$8,0))="","",INDEX('С закупкой'!$A:$Z,ROW()-ROW($A$8)+ROW('С закупкой'!$A$8),MATCH("Артикул",'С закупкой'!$A$8:$Z$8,0)))</f>
        <v/>
      </c>
      <c r="F393" s="49">
        <f>IF(INDEX('С закупкой'!$A:$Z,ROW()-ROW($A$8)+ROW('С закупкой'!$A$8),MATCH("Комната",'С закупкой'!$A$8:$Z$8,0))="","",INDEX('С закупкой'!$A:$Z,ROW()-ROW($A$8)+ROW('С закупкой'!$A$8),MATCH("Комната",'С закупкой'!$A$8:$Z$8,0)))</f>
        <v/>
      </c>
      <c r="G393" s="51">
        <f>IF(INDEX('С закупкой'!$A:$Z,ROW()-ROW($A$8)+ROW('С закупкой'!$A$8),MATCH("Кол-во",'С закупкой'!$A$8:$Z$8,0))="","",INDEX('С закупкой'!$A:$Z,ROW()-ROW($A$8)+ROW('С закупкой'!$A$8),MATCH("Кол-во",'С закупкой'!$A$8:$Z$8,0)))</f>
        <v/>
      </c>
      <c r="H393" s="52">
        <f>IF(INDEX('С закупкой'!$A:$Z,ROW()-ROW($A$8)+ROW('С закупкой'!$A$8),MATCH("Ед.",'С закупкой'!$A$8:$Z$8,0))="","",INDEX('С закупкой'!$A:$Z,ROW()-ROW($A$8)+ROW('С закупкой'!$A$8),MATCH("Ед.",'С закупкой'!$A$8:$Z$8,0)))</f>
        <v/>
      </c>
      <c r="I393" s="53">
        <f>IF(INDEX('С закупкой'!$A:$Z,ROW()-ROW($A$8)+ROW('С закупкой'!$A$8),MATCH("Клиенту за ед.",'С закупкой'!$A$8:$Z$8,0))="","",INDEX('С закупкой'!$A:$Z,ROW()-ROW($A$8)+ROW('С закупкой'!$A$8),MATCH("Клиенту за ед.",'С закупкой'!$A$8:$Z$8,0)))</f>
        <v/>
      </c>
      <c r="J393" s="54">
        <f>IF(LEFT($C393,6)="Итого:",SUM(J$8:J392)-2*SUMIF($C$8:$C392,"Итого:*",J$8:J392),IF($C393="ИТОГО ПО ПРОЕКТУ",SUM(J$8:J392)-SUMIF($C$8:$C392,"Итого:*",J$8:J392),IF(INDEX('С закупкой'!$A:$Z,ROW()-ROW($A$8)+ROW('С закупкой'!$A$8),MATCH("Сумма клиенту",'С закупкой'!$A$8:$Z$8,0))="","",INDEX('С закупкой'!$A:$Z,ROW()-ROW($A$8)+ROW('С закупкой'!$A$8),MATCH("Сумма клиенту",'С закупкой'!$A$8:$Z$8,0)))))</f>
        <v/>
      </c>
      <c r="K393" s="50">
        <f>IF(INDEX('С закупкой'!$A:$Z,ROW()-ROW($A$8)+ROW('С закупкой'!$A$8),MATCH("Поставка",'С закупкой'!$A$8:$Z$8,0))="","",INDEX('С закупкой'!$A:$Z,ROW()-ROW($A$8)+ROW('С закупкой'!$A$8),MATCH("Поставка",'С закупкой'!$A$8:$Z$8,0)))</f>
        <v/>
      </c>
      <c r="L393" s="50">
        <f>IF(INDEX('С закупкой'!$A:$Z,ROW()-ROW($A$8)+ROW('С закупкой'!$A$8),MATCH("Примечание",'С закупкой'!$A$8:$Z$8,0))="","",INDEX('С закупкой'!$A:$Z,ROW()-ROW($A$8)+ROW('С закупкой'!$A$8),MATCH("Примечание",'С закупкой'!$A$8:$Z$8,0)))</f>
        <v/>
      </c>
    </row>
    <row r="394" ht="36" customHeight="1">
      <c r="A394" s="47">
        <f>IF(ISNA(MATCH("№",'С закупкой'!$A$8:$Z$8,0)),"!",IF(ISNUMBER(INDEX('С закупкой'!$A:$Z,ROW()-ROW($A$8)+ROW('С закупкой'!$A$8),MATCH("№",'С закупкой'!$A$8:$Z$8,0))),INDEX('С закупкой'!$A:$Z,ROW()-ROW($A$8)+ROW('С закупкой'!$A$8),MATCH("№",'С закупкой'!$A$8:$Z$8,0)),""))</f>
        <v/>
      </c>
      <c r="B394" s="48">
        <f>IF(ISBLANK(INDEX('С закупкой'!$A:$Z,ROW()-ROW($A$8)+ROW('С закупкой'!$A$8),MATCH("Фото",'С закупкой'!$A$8:$Z$8,0))),"",INDEX('С закупкой'!$A:$Z,ROW()-ROW($A$8)+ROW('С закупкой'!$A$8),MATCH("Фото",'С закупкой'!$A$8:$Z$8,0)))</f>
        <v/>
      </c>
      <c r="C394" s="49">
        <f>IF(INDEX('С закупкой'!$A:$Z,ROW()-ROW($A$8)+ROW('С закупкой'!$A$8),MATCH("Наименование",'С закупкой'!$A$8:$Z$8,0))&lt;&gt;"",INDEX('С закупкой'!$A:$Z,ROW()-ROW($A$8)+ROW('С закупкой'!$A$8),MATCH("Наименование",'С закупкой'!$A$8:$Z$8,0)),IF(ISTEXT(INDEX('С закупкой'!$A:$Z,ROW()-ROW($A$8)+ROW('С закупкой'!$A$8),MATCH("№",'С закупкой'!$A$8:$Z$8,0))),INDEX('С закупкой'!$A:$Z,ROW()-ROW($A$8)+ROW('С закупкой'!$A$8),MATCH("№",'С закупкой'!$A$8:$Z$8,0)),""))</f>
        <v/>
      </c>
      <c r="D394" s="49">
        <f>IF(INDEX('С закупкой'!$A:$Z,ROW()-ROW($A$8)+ROW('С закупкой'!$A$8),MATCH("Бренд",'С закупкой'!$A$8:$Z$8,0))="","",INDEX('С закупкой'!$A:$Z,ROW()-ROW($A$8)+ROW('С закупкой'!$A$8),MATCH("Бренд",'С закупкой'!$A$8:$Z$8,0)))</f>
        <v/>
      </c>
      <c r="E394" s="50">
        <f>IF(INDEX('С закупкой'!$A:$Z,ROW()-ROW($A$8)+ROW('С закупкой'!$A$8),MATCH("Артикул",'С закупкой'!$A$8:$Z$8,0))="","",INDEX('С закупкой'!$A:$Z,ROW()-ROW($A$8)+ROW('С закупкой'!$A$8),MATCH("Артикул",'С закупкой'!$A$8:$Z$8,0)))</f>
        <v/>
      </c>
      <c r="F394" s="49">
        <f>IF(INDEX('С закупкой'!$A:$Z,ROW()-ROW($A$8)+ROW('С закупкой'!$A$8),MATCH("Комната",'С закупкой'!$A$8:$Z$8,0))="","",INDEX('С закупкой'!$A:$Z,ROW()-ROW($A$8)+ROW('С закупкой'!$A$8),MATCH("Комната",'С закупкой'!$A$8:$Z$8,0)))</f>
        <v/>
      </c>
      <c r="G394" s="51">
        <f>IF(INDEX('С закупкой'!$A:$Z,ROW()-ROW($A$8)+ROW('С закупкой'!$A$8),MATCH("Кол-во",'С закупкой'!$A$8:$Z$8,0))="","",INDEX('С закупкой'!$A:$Z,ROW()-ROW($A$8)+ROW('С закупкой'!$A$8),MATCH("Кол-во",'С закупкой'!$A$8:$Z$8,0)))</f>
        <v/>
      </c>
      <c r="H394" s="52">
        <f>IF(INDEX('С закупкой'!$A:$Z,ROW()-ROW($A$8)+ROW('С закупкой'!$A$8),MATCH("Ед.",'С закупкой'!$A$8:$Z$8,0))="","",INDEX('С закупкой'!$A:$Z,ROW()-ROW($A$8)+ROW('С закупкой'!$A$8),MATCH("Ед.",'С закупкой'!$A$8:$Z$8,0)))</f>
        <v/>
      </c>
      <c r="I394" s="53">
        <f>IF(INDEX('С закупкой'!$A:$Z,ROW()-ROW($A$8)+ROW('С закупкой'!$A$8),MATCH("Клиенту за ед.",'С закупкой'!$A$8:$Z$8,0))="","",INDEX('С закупкой'!$A:$Z,ROW()-ROW($A$8)+ROW('С закупкой'!$A$8),MATCH("Клиенту за ед.",'С закупкой'!$A$8:$Z$8,0)))</f>
        <v/>
      </c>
      <c r="J394" s="54">
        <f>IF(LEFT($C394,6)="Итого:",SUM(J$8:J393)-2*SUMIF($C$8:$C393,"Итого:*",J$8:J393),IF($C394="ИТОГО ПО ПРОЕКТУ",SUM(J$8:J393)-SUMIF($C$8:$C393,"Итого:*",J$8:J393),IF(INDEX('С закупкой'!$A:$Z,ROW()-ROW($A$8)+ROW('С закупкой'!$A$8),MATCH("Сумма клиенту",'С закупкой'!$A$8:$Z$8,0))="","",INDEX('С закупкой'!$A:$Z,ROW()-ROW($A$8)+ROW('С закупкой'!$A$8),MATCH("Сумма клиенту",'С закупкой'!$A$8:$Z$8,0)))))</f>
        <v/>
      </c>
      <c r="K394" s="50">
        <f>IF(INDEX('С закупкой'!$A:$Z,ROW()-ROW($A$8)+ROW('С закупкой'!$A$8),MATCH("Поставка",'С закупкой'!$A$8:$Z$8,0))="","",INDEX('С закупкой'!$A:$Z,ROW()-ROW($A$8)+ROW('С закупкой'!$A$8),MATCH("Поставка",'С закупкой'!$A$8:$Z$8,0)))</f>
        <v/>
      </c>
      <c r="L394" s="50">
        <f>IF(INDEX('С закупкой'!$A:$Z,ROW()-ROW($A$8)+ROW('С закупкой'!$A$8),MATCH("Примечание",'С закупкой'!$A$8:$Z$8,0))="","",INDEX('С закупкой'!$A:$Z,ROW()-ROW($A$8)+ROW('С закупкой'!$A$8),MATCH("Примечание",'С закупкой'!$A$8:$Z$8,0)))</f>
        <v/>
      </c>
    </row>
    <row r="395" ht="36" customHeight="1">
      <c r="A395" s="47">
        <f>IF(ISNA(MATCH("№",'С закупкой'!$A$8:$Z$8,0)),"!",IF(ISNUMBER(INDEX('С закупкой'!$A:$Z,ROW()-ROW($A$8)+ROW('С закупкой'!$A$8),MATCH("№",'С закупкой'!$A$8:$Z$8,0))),INDEX('С закупкой'!$A:$Z,ROW()-ROW($A$8)+ROW('С закупкой'!$A$8),MATCH("№",'С закупкой'!$A$8:$Z$8,0)),""))</f>
        <v/>
      </c>
      <c r="B395" s="48">
        <f>IF(ISBLANK(INDEX('С закупкой'!$A:$Z,ROW()-ROW($A$8)+ROW('С закупкой'!$A$8),MATCH("Фото",'С закупкой'!$A$8:$Z$8,0))),"",INDEX('С закупкой'!$A:$Z,ROW()-ROW($A$8)+ROW('С закупкой'!$A$8),MATCH("Фото",'С закупкой'!$A$8:$Z$8,0)))</f>
        <v/>
      </c>
      <c r="C395" s="49">
        <f>IF(INDEX('С закупкой'!$A:$Z,ROW()-ROW($A$8)+ROW('С закупкой'!$A$8),MATCH("Наименование",'С закупкой'!$A$8:$Z$8,0))&lt;&gt;"",INDEX('С закупкой'!$A:$Z,ROW()-ROW($A$8)+ROW('С закупкой'!$A$8),MATCH("Наименование",'С закупкой'!$A$8:$Z$8,0)),IF(ISTEXT(INDEX('С закупкой'!$A:$Z,ROW()-ROW($A$8)+ROW('С закупкой'!$A$8),MATCH("№",'С закупкой'!$A$8:$Z$8,0))),INDEX('С закупкой'!$A:$Z,ROW()-ROW($A$8)+ROW('С закупкой'!$A$8),MATCH("№",'С закупкой'!$A$8:$Z$8,0)),""))</f>
        <v/>
      </c>
      <c r="D395" s="49">
        <f>IF(INDEX('С закупкой'!$A:$Z,ROW()-ROW($A$8)+ROW('С закупкой'!$A$8),MATCH("Бренд",'С закупкой'!$A$8:$Z$8,0))="","",INDEX('С закупкой'!$A:$Z,ROW()-ROW($A$8)+ROW('С закупкой'!$A$8),MATCH("Бренд",'С закупкой'!$A$8:$Z$8,0)))</f>
        <v/>
      </c>
      <c r="E395" s="50">
        <f>IF(INDEX('С закупкой'!$A:$Z,ROW()-ROW($A$8)+ROW('С закупкой'!$A$8),MATCH("Артикул",'С закупкой'!$A$8:$Z$8,0))="","",INDEX('С закупкой'!$A:$Z,ROW()-ROW($A$8)+ROW('С закупкой'!$A$8),MATCH("Артикул",'С закупкой'!$A$8:$Z$8,0)))</f>
        <v/>
      </c>
      <c r="F395" s="49">
        <f>IF(INDEX('С закупкой'!$A:$Z,ROW()-ROW($A$8)+ROW('С закупкой'!$A$8),MATCH("Комната",'С закупкой'!$A$8:$Z$8,0))="","",INDEX('С закупкой'!$A:$Z,ROW()-ROW($A$8)+ROW('С закупкой'!$A$8),MATCH("Комната",'С закупкой'!$A$8:$Z$8,0)))</f>
        <v/>
      </c>
      <c r="G395" s="51">
        <f>IF(INDEX('С закупкой'!$A:$Z,ROW()-ROW($A$8)+ROW('С закупкой'!$A$8),MATCH("Кол-во",'С закупкой'!$A$8:$Z$8,0))="","",INDEX('С закупкой'!$A:$Z,ROW()-ROW($A$8)+ROW('С закупкой'!$A$8),MATCH("Кол-во",'С закупкой'!$A$8:$Z$8,0)))</f>
        <v/>
      </c>
      <c r="H395" s="52">
        <f>IF(INDEX('С закупкой'!$A:$Z,ROW()-ROW($A$8)+ROW('С закупкой'!$A$8),MATCH("Ед.",'С закупкой'!$A$8:$Z$8,0))="","",INDEX('С закупкой'!$A:$Z,ROW()-ROW($A$8)+ROW('С закупкой'!$A$8),MATCH("Ед.",'С закупкой'!$A$8:$Z$8,0)))</f>
        <v/>
      </c>
      <c r="I395" s="53">
        <f>IF(INDEX('С закупкой'!$A:$Z,ROW()-ROW($A$8)+ROW('С закупкой'!$A$8),MATCH("Клиенту за ед.",'С закупкой'!$A$8:$Z$8,0))="","",INDEX('С закупкой'!$A:$Z,ROW()-ROW($A$8)+ROW('С закупкой'!$A$8),MATCH("Клиенту за ед.",'С закупкой'!$A$8:$Z$8,0)))</f>
        <v/>
      </c>
      <c r="J395" s="54">
        <f>IF(LEFT($C395,6)="Итого:",SUM(J$8:J394)-2*SUMIF($C$8:$C394,"Итого:*",J$8:J394),IF($C395="ИТОГО ПО ПРОЕКТУ",SUM(J$8:J394)-SUMIF($C$8:$C394,"Итого:*",J$8:J394),IF(INDEX('С закупкой'!$A:$Z,ROW()-ROW($A$8)+ROW('С закупкой'!$A$8),MATCH("Сумма клиенту",'С закупкой'!$A$8:$Z$8,0))="","",INDEX('С закупкой'!$A:$Z,ROW()-ROW($A$8)+ROW('С закупкой'!$A$8),MATCH("Сумма клиенту",'С закупкой'!$A$8:$Z$8,0)))))</f>
        <v/>
      </c>
      <c r="K395" s="50">
        <f>IF(INDEX('С закупкой'!$A:$Z,ROW()-ROW($A$8)+ROW('С закупкой'!$A$8),MATCH("Поставка",'С закупкой'!$A$8:$Z$8,0))="","",INDEX('С закупкой'!$A:$Z,ROW()-ROW($A$8)+ROW('С закупкой'!$A$8),MATCH("Поставка",'С закупкой'!$A$8:$Z$8,0)))</f>
        <v/>
      </c>
      <c r="L395" s="50">
        <f>IF(INDEX('С закупкой'!$A:$Z,ROW()-ROW($A$8)+ROW('С закупкой'!$A$8),MATCH("Примечание",'С закупкой'!$A$8:$Z$8,0))="","",INDEX('С закупкой'!$A:$Z,ROW()-ROW($A$8)+ROW('С закупкой'!$A$8),MATCH("Примечание",'С закупкой'!$A$8:$Z$8,0)))</f>
        <v/>
      </c>
    </row>
    <row r="396" ht="36" customHeight="1">
      <c r="A396" s="47">
        <f>IF(ISNA(MATCH("№",'С закупкой'!$A$8:$Z$8,0)),"!",IF(ISNUMBER(INDEX('С закупкой'!$A:$Z,ROW()-ROW($A$8)+ROW('С закупкой'!$A$8),MATCH("№",'С закупкой'!$A$8:$Z$8,0))),INDEX('С закупкой'!$A:$Z,ROW()-ROW($A$8)+ROW('С закупкой'!$A$8),MATCH("№",'С закупкой'!$A$8:$Z$8,0)),""))</f>
        <v/>
      </c>
      <c r="B396" s="48">
        <f>IF(ISBLANK(INDEX('С закупкой'!$A:$Z,ROW()-ROW($A$8)+ROW('С закупкой'!$A$8),MATCH("Фото",'С закупкой'!$A$8:$Z$8,0))),"",INDEX('С закупкой'!$A:$Z,ROW()-ROW($A$8)+ROW('С закупкой'!$A$8),MATCH("Фото",'С закупкой'!$A$8:$Z$8,0)))</f>
        <v/>
      </c>
      <c r="C396" s="49">
        <f>IF(INDEX('С закупкой'!$A:$Z,ROW()-ROW($A$8)+ROW('С закупкой'!$A$8),MATCH("Наименование",'С закупкой'!$A$8:$Z$8,0))&lt;&gt;"",INDEX('С закупкой'!$A:$Z,ROW()-ROW($A$8)+ROW('С закупкой'!$A$8),MATCH("Наименование",'С закупкой'!$A$8:$Z$8,0)),IF(ISTEXT(INDEX('С закупкой'!$A:$Z,ROW()-ROW($A$8)+ROW('С закупкой'!$A$8),MATCH("№",'С закупкой'!$A$8:$Z$8,0))),INDEX('С закупкой'!$A:$Z,ROW()-ROW($A$8)+ROW('С закупкой'!$A$8),MATCH("№",'С закупкой'!$A$8:$Z$8,0)),""))</f>
        <v/>
      </c>
      <c r="D396" s="49">
        <f>IF(INDEX('С закупкой'!$A:$Z,ROW()-ROW($A$8)+ROW('С закупкой'!$A$8),MATCH("Бренд",'С закупкой'!$A$8:$Z$8,0))="","",INDEX('С закупкой'!$A:$Z,ROW()-ROW($A$8)+ROW('С закупкой'!$A$8),MATCH("Бренд",'С закупкой'!$A$8:$Z$8,0)))</f>
        <v/>
      </c>
      <c r="E396" s="50">
        <f>IF(INDEX('С закупкой'!$A:$Z,ROW()-ROW($A$8)+ROW('С закупкой'!$A$8),MATCH("Артикул",'С закупкой'!$A$8:$Z$8,0))="","",INDEX('С закупкой'!$A:$Z,ROW()-ROW($A$8)+ROW('С закупкой'!$A$8),MATCH("Артикул",'С закупкой'!$A$8:$Z$8,0)))</f>
        <v/>
      </c>
      <c r="F396" s="49">
        <f>IF(INDEX('С закупкой'!$A:$Z,ROW()-ROW($A$8)+ROW('С закупкой'!$A$8),MATCH("Комната",'С закупкой'!$A$8:$Z$8,0))="","",INDEX('С закупкой'!$A:$Z,ROW()-ROW($A$8)+ROW('С закупкой'!$A$8),MATCH("Комната",'С закупкой'!$A$8:$Z$8,0)))</f>
        <v/>
      </c>
      <c r="G396" s="51">
        <f>IF(INDEX('С закупкой'!$A:$Z,ROW()-ROW($A$8)+ROW('С закупкой'!$A$8),MATCH("Кол-во",'С закупкой'!$A$8:$Z$8,0))="","",INDEX('С закупкой'!$A:$Z,ROW()-ROW($A$8)+ROW('С закупкой'!$A$8),MATCH("Кол-во",'С закупкой'!$A$8:$Z$8,0)))</f>
        <v/>
      </c>
      <c r="H396" s="52">
        <f>IF(INDEX('С закупкой'!$A:$Z,ROW()-ROW($A$8)+ROW('С закупкой'!$A$8),MATCH("Ед.",'С закупкой'!$A$8:$Z$8,0))="","",INDEX('С закупкой'!$A:$Z,ROW()-ROW($A$8)+ROW('С закупкой'!$A$8),MATCH("Ед.",'С закупкой'!$A$8:$Z$8,0)))</f>
        <v/>
      </c>
      <c r="I396" s="53">
        <f>IF(INDEX('С закупкой'!$A:$Z,ROW()-ROW($A$8)+ROW('С закупкой'!$A$8),MATCH("Клиенту за ед.",'С закупкой'!$A$8:$Z$8,0))="","",INDEX('С закупкой'!$A:$Z,ROW()-ROW($A$8)+ROW('С закупкой'!$A$8),MATCH("Клиенту за ед.",'С закупкой'!$A$8:$Z$8,0)))</f>
        <v/>
      </c>
      <c r="J396" s="54">
        <f>IF(LEFT($C396,6)="Итого:",SUM(J$8:J395)-2*SUMIF($C$8:$C395,"Итого:*",J$8:J395),IF($C396="ИТОГО ПО ПРОЕКТУ",SUM(J$8:J395)-SUMIF($C$8:$C395,"Итого:*",J$8:J395),IF(INDEX('С закупкой'!$A:$Z,ROW()-ROW($A$8)+ROW('С закупкой'!$A$8),MATCH("Сумма клиенту",'С закупкой'!$A$8:$Z$8,0))="","",INDEX('С закупкой'!$A:$Z,ROW()-ROW($A$8)+ROW('С закупкой'!$A$8),MATCH("Сумма клиенту",'С закупкой'!$A$8:$Z$8,0)))))</f>
        <v/>
      </c>
      <c r="K396" s="50">
        <f>IF(INDEX('С закупкой'!$A:$Z,ROW()-ROW($A$8)+ROW('С закупкой'!$A$8),MATCH("Поставка",'С закупкой'!$A$8:$Z$8,0))="","",INDEX('С закупкой'!$A:$Z,ROW()-ROW($A$8)+ROW('С закупкой'!$A$8),MATCH("Поставка",'С закупкой'!$A$8:$Z$8,0)))</f>
        <v/>
      </c>
      <c r="L396" s="50">
        <f>IF(INDEX('С закупкой'!$A:$Z,ROW()-ROW($A$8)+ROW('С закупкой'!$A$8),MATCH("Примечание",'С закупкой'!$A$8:$Z$8,0))="","",INDEX('С закупкой'!$A:$Z,ROW()-ROW($A$8)+ROW('С закупкой'!$A$8),MATCH("Примечание",'С закупкой'!$A$8:$Z$8,0)))</f>
        <v/>
      </c>
    </row>
    <row r="397" ht="36" customHeight="1">
      <c r="A397" s="47">
        <f>IF(ISNA(MATCH("№",'С закупкой'!$A$8:$Z$8,0)),"!",IF(ISNUMBER(INDEX('С закупкой'!$A:$Z,ROW()-ROW($A$8)+ROW('С закупкой'!$A$8),MATCH("№",'С закупкой'!$A$8:$Z$8,0))),INDEX('С закупкой'!$A:$Z,ROW()-ROW($A$8)+ROW('С закупкой'!$A$8),MATCH("№",'С закупкой'!$A$8:$Z$8,0)),""))</f>
        <v/>
      </c>
      <c r="B397" s="48">
        <f>IF(ISBLANK(INDEX('С закупкой'!$A:$Z,ROW()-ROW($A$8)+ROW('С закупкой'!$A$8),MATCH("Фото",'С закупкой'!$A$8:$Z$8,0))),"",INDEX('С закупкой'!$A:$Z,ROW()-ROW($A$8)+ROW('С закупкой'!$A$8),MATCH("Фото",'С закупкой'!$A$8:$Z$8,0)))</f>
        <v/>
      </c>
      <c r="C397" s="49">
        <f>IF(INDEX('С закупкой'!$A:$Z,ROW()-ROW($A$8)+ROW('С закупкой'!$A$8),MATCH("Наименование",'С закупкой'!$A$8:$Z$8,0))&lt;&gt;"",INDEX('С закупкой'!$A:$Z,ROW()-ROW($A$8)+ROW('С закупкой'!$A$8),MATCH("Наименование",'С закупкой'!$A$8:$Z$8,0)),IF(ISTEXT(INDEX('С закупкой'!$A:$Z,ROW()-ROW($A$8)+ROW('С закупкой'!$A$8),MATCH("№",'С закупкой'!$A$8:$Z$8,0))),INDEX('С закупкой'!$A:$Z,ROW()-ROW($A$8)+ROW('С закупкой'!$A$8),MATCH("№",'С закупкой'!$A$8:$Z$8,0)),""))</f>
        <v/>
      </c>
      <c r="D397" s="49">
        <f>IF(INDEX('С закупкой'!$A:$Z,ROW()-ROW($A$8)+ROW('С закупкой'!$A$8),MATCH("Бренд",'С закупкой'!$A$8:$Z$8,0))="","",INDEX('С закупкой'!$A:$Z,ROW()-ROW($A$8)+ROW('С закупкой'!$A$8),MATCH("Бренд",'С закупкой'!$A$8:$Z$8,0)))</f>
        <v/>
      </c>
      <c r="E397" s="50">
        <f>IF(INDEX('С закупкой'!$A:$Z,ROW()-ROW($A$8)+ROW('С закупкой'!$A$8),MATCH("Артикул",'С закупкой'!$A$8:$Z$8,0))="","",INDEX('С закупкой'!$A:$Z,ROW()-ROW($A$8)+ROW('С закупкой'!$A$8),MATCH("Артикул",'С закупкой'!$A$8:$Z$8,0)))</f>
        <v/>
      </c>
      <c r="F397" s="49">
        <f>IF(INDEX('С закупкой'!$A:$Z,ROW()-ROW($A$8)+ROW('С закупкой'!$A$8),MATCH("Комната",'С закупкой'!$A$8:$Z$8,0))="","",INDEX('С закупкой'!$A:$Z,ROW()-ROW($A$8)+ROW('С закупкой'!$A$8),MATCH("Комната",'С закупкой'!$A$8:$Z$8,0)))</f>
        <v/>
      </c>
      <c r="G397" s="51">
        <f>IF(INDEX('С закупкой'!$A:$Z,ROW()-ROW($A$8)+ROW('С закупкой'!$A$8),MATCH("Кол-во",'С закупкой'!$A$8:$Z$8,0))="","",INDEX('С закупкой'!$A:$Z,ROW()-ROW($A$8)+ROW('С закупкой'!$A$8),MATCH("Кол-во",'С закупкой'!$A$8:$Z$8,0)))</f>
        <v/>
      </c>
      <c r="H397" s="52">
        <f>IF(INDEX('С закупкой'!$A:$Z,ROW()-ROW($A$8)+ROW('С закупкой'!$A$8),MATCH("Ед.",'С закупкой'!$A$8:$Z$8,0))="","",INDEX('С закупкой'!$A:$Z,ROW()-ROW($A$8)+ROW('С закупкой'!$A$8),MATCH("Ед.",'С закупкой'!$A$8:$Z$8,0)))</f>
        <v/>
      </c>
      <c r="I397" s="53">
        <f>IF(INDEX('С закупкой'!$A:$Z,ROW()-ROW($A$8)+ROW('С закупкой'!$A$8),MATCH("Клиенту за ед.",'С закупкой'!$A$8:$Z$8,0))="","",INDEX('С закупкой'!$A:$Z,ROW()-ROW($A$8)+ROW('С закупкой'!$A$8),MATCH("Клиенту за ед.",'С закупкой'!$A$8:$Z$8,0)))</f>
        <v/>
      </c>
      <c r="J397" s="54">
        <f>IF(LEFT($C397,6)="Итого:",SUM(J$8:J396)-2*SUMIF($C$8:$C396,"Итого:*",J$8:J396),IF($C397="ИТОГО ПО ПРОЕКТУ",SUM(J$8:J396)-SUMIF($C$8:$C396,"Итого:*",J$8:J396),IF(INDEX('С закупкой'!$A:$Z,ROW()-ROW($A$8)+ROW('С закупкой'!$A$8),MATCH("Сумма клиенту",'С закупкой'!$A$8:$Z$8,0))="","",INDEX('С закупкой'!$A:$Z,ROW()-ROW($A$8)+ROW('С закупкой'!$A$8),MATCH("Сумма клиенту",'С закупкой'!$A$8:$Z$8,0)))))</f>
        <v/>
      </c>
      <c r="K397" s="50">
        <f>IF(INDEX('С закупкой'!$A:$Z,ROW()-ROW($A$8)+ROW('С закупкой'!$A$8),MATCH("Поставка",'С закупкой'!$A$8:$Z$8,0))="","",INDEX('С закупкой'!$A:$Z,ROW()-ROW($A$8)+ROW('С закупкой'!$A$8),MATCH("Поставка",'С закупкой'!$A$8:$Z$8,0)))</f>
        <v/>
      </c>
      <c r="L397" s="50">
        <f>IF(INDEX('С закупкой'!$A:$Z,ROW()-ROW($A$8)+ROW('С закупкой'!$A$8),MATCH("Примечание",'С закупкой'!$A$8:$Z$8,0))="","",INDEX('С закупкой'!$A:$Z,ROW()-ROW($A$8)+ROW('С закупкой'!$A$8),MATCH("Примечание",'С закупкой'!$A$8:$Z$8,0)))</f>
        <v/>
      </c>
    </row>
    <row r="398" ht="36" customHeight="1">
      <c r="A398" s="47">
        <f>IF(ISNA(MATCH("№",'С закупкой'!$A$8:$Z$8,0)),"!",IF(ISNUMBER(INDEX('С закупкой'!$A:$Z,ROW()-ROW($A$8)+ROW('С закупкой'!$A$8),MATCH("№",'С закупкой'!$A$8:$Z$8,0))),INDEX('С закупкой'!$A:$Z,ROW()-ROW($A$8)+ROW('С закупкой'!$A$8),MATCH("№",'С закупкой'!$A$8:$Z$8,0)),""))</f>
        <v/>
      </c>
      <c r="B398" s="48">
        <f>IF(ISBLANK(INDEX('С закупкой'!$A:$Z,ROW()-ROW($A$8)+ROW('С закупкой'!$A$8),MATCH("Фото",'С закупкой'!$A$8:$Z$8,0))),"",INDEX('С закупкой'!$A:$Z,ROW()-ROW($A$8)+ROW('С закупкой'!$A$8),MATCH("Фото",'С закупкой'!$A$8:$Z$8,0)))</f>
        <v/>
      </c>
      <c r="C398" s="49">
        <f>IF(INDEX('С закупкой'!$A:$Z,ROW()-ROW($A$8)+ROW('С закупкой'!$A$8),MATCH("Наименование",'С закупкой'!$A$8:$Z$8,0))&lt;&gt;"",INDEX('С закупкой'!$A:$Z,ROW()-ROW($A$8)+ROW('С закупкой'!$A$8),MATCH("Наименование",'С закупкой'!$A$8:$Z$8,0)),IF(ISTEXT(INDEX('С закупкой'!$A:$Z,ROW()-ROW($A$8)+ROW('С закупкой'!$A$8),MATCH("№",'С закупкой'!$A$8:$Z$8,0))),INDEX('С закупкой'!$A:$Z,ROW()-ROW($A$8)+ROW('С закупкой'!$A$8),MATCH("№",'С закупкой'!$A$8:$Z$8,0)),""))</f>
        <v/>
      </c>
      <c r="D398" s="49">
        <f>IF(INDEX('С закупкой'!$A:$Z,ROW()-ROW($A$8)+ROW('С закупкой'!$A$8),MATCH("Бренд",'С закупкой'!$A$8:$Z$8,0))="","",INDEX('С закупкой'!$A:$Z,ROW()-ROW($A$8)+ROW('С закупкой'!$A$8),MATCH("Бренд",'С закупкой'!$A$8:$Z$8,0)))</f>
        <v/>
      </c>
      <c r="E398" s="50">
        <f>IF(INDEX('С закупкой'!$A:$Z,ROW()-ROW($A$8)+ROW('С закупкой'!$A$8),MATCH("Артикул",'С закупкой'!$A$8:$Z$8,0))="","",INDEX('С закупкой'!$A:$Z,ROW()-ROW($A$8)+ROW('С закупкой'!$A$8),MATCH("Артикул",'С закупкой'!$A$8:$Z$8,0)))</f>
        <v/>
      </c>
      <c r="F398" s="49">
        <f>IF(INDEX('С закупкой'!$A:$Z,ROW()-ROW($A$8)+ROW('С закупкой'!$A$8),MATCH("Комната",'С закупкой'!$A$8:$Z$8,0))="","",INDEX('С закупкой'!$A:$Z,ROW()-ROW($A$8)+ROW('С закупкой'!$A$8),MATCH("Комната",'С закупкой'!$A$8:$Z$8,0)))</f>
        <v/>
      </c>
      <c r="G398" s="51">
        <f>IF(INDEX('С закупкой'!$A:$Z,ROW()-ROW($A$8)+ROW('С закупкой'!$A$8),MATCH("Кол-во",'С закупкой'!$A$8:$Z$8,0))="","",INDEX('С закупкой'!$A:$Z,ROW()-ROW($A$8)+ROW('С закупкой'!$A$8),MATCH("Кол-во",'С закупкой'!$A$8:$Z$8,0)))</f>
        <v/>
      </c>
      <c r="H398" s="52">
        <f>IF(INDEX('С закупкой'!$A:$Z,ROW()-ROW($A$8)+ROW('С закупкой'!$A$8),MATCH("Ед.",'С закупкой'!$A$8:$Z$8,0))="","",INDEX('С закупкой'!$A:$Z,ROW()-ROW($A$8)+ROW('С закупкой'!$A$8),MATCH("Ед.",'С закупкой'!$A$8:$Z$8,0)))</f>
        <v/>
      </c>
      <c r="I398" s="53">
        <f>IF(INDEX('С закупкой'!$A:$Z,ROW()-ROW($A$8)+ROW('С закупкой'!$A$8),MATCH("Клиенту за ед.",'С закупкой'!$A$8:$Z$8,0))="","",INDEX('С закупкой'!$A:$Z,ROW()-ROW($A$8)+ROW('С закупкой'!$A$8),MATCH("Клиенту за ед.",'С закупкой'!$A$8:$Z$8,0)))</f>
        <v/>
      </c>
      <c r="J398" s="54">
        <f>IF(LEFT($C398,6)="Итого:",SUM(J$8:J397)-2*SUMIF($C$8:$C397,"Итого:*",J$8:J397),IF($C398="ИТОГО ПО ПРОЕКТУ",SUM(J$8:J397)-SUMIF($C$8:$C397,"Итого:*",J$8:J397),IF(INDEX('С закупкой'!$A:$Z,ROW()-ROW($A$8)+ROW('С закупкой'!$A$8),MATCH("Сумма клиенту",'С закупкой'!$A$8:$Z$8,0))="","",INDEX('С закупкой'!$A:$Z,ROW()-ROW($A$8)+ROW('С закупкой'!$A$8),MATCH("Сумма клиенту",'С закупкой'!$A$8:$Z$8,0)))))</f>
        <v/>
      </c>
      <c r="K398" s="50">
        <f>IF(INDEX('С закупкой'!$A:$Z,ROW()-ROW($A$8)+ROW('С закупкой'!$A$8),MATCH("Поставка",'С закупкой'!$A$8:$Z$8,0))="","",INDEX('С закупкой'!$A:$Z,ROW()-ROW($A$8)+ROW('С закупкой'!$A$8),MATCH("Поставка",'С закупкой'!$A$8:$Z$8,0)))</f>
        <v/>
      </c>
      <c r="L398" s="50">
        <f>IF(INDEX('С закупкой'!$A:$Z,ROW()-ROW($A$8)+ROW('С закупкой'!$A$8),MATCH("Примечание",'С закупкой'!$A$8:$Z$8,0))="","",INDEX('С закупкой'!$A:$Z,ROW()-ROW($A$8)+ROW('С закупкой'!$A$8),MATCH("Примечание",'С закупкой'!$A$8:$Z$8,0)))</f>
        <v/>
      </c>
    </row>
    <row r="399" ht="36" customHeight="1">
      <c r="A399" s="47">
        <f>IF(ISNA(MATCH("№",'С закупкой'!$A$8:$Z$8,0)),"!",IF(ISNUMBER(INDEX('С закупкой'!$A:$Z,ROW()-ROW($A$8)+ROW('С закупкой'!$A$8),MATCH("№",'С закупкой'!$A$8:$Z$8,0))),INDEX('С закупкой'!$A:$Z,ROW()-ROW($A$8)+ROW('С закупкой'!$A$8),MATCH("№",'С закупкой'!$A$8:$Z$8,0)),""))</f>
        <v/>
      </c>
      <c r="B399" s="48">
        <f>IF(ISBLANK(INDEX('С закупкой'!$A:$Z,ROW()-ROW($A$8)+ROW('С закупкой'!$A$8),MATCH("Фото",'С закупкой'!$A$8:$Z$8,0))),"",INDEX('С закупкой'!$A:$Z,ROW()-ROW($A$8)+ROW('С закупкой'!$A$8),MATCH("Фото",'С закупкой'!$A$8:$Z$8,0)))</f>
        <v/>
      </c>
      <c r="C399" s="49">
        <f>IF(INDEX('С закупкой'!$A:$Z,ROW()-ROW($A$8)+ROW('С закупкой'!$A$8),MATCH("Наименование",'С закупкой'!$A$8:$Z$8,0))&lt;&gt;"",INDEX('С закупкой'!$A:$Z,ROW()-ROW($A$8)+ROW('С закупкой'!$A$8),MATCH("Наименование",'С закупкой'!$A$8:$Z$8,0)),IF(ISTEXT(INDEX('С закупкой'!$A:$Z,ROW()-ROW($A$8)+ROW('С закупкой'!$A$8),MATCH("№",'С закупкой'!$A$8:$Z$8,0))),INDEX('С закупкой'!$A:$Z,ROW()-ROW($A$8)+ROW('С закупкой'!$A$8),MATCH("№",'С закупкой'!$A$8:$Z$8,0)),""))</f>
        <v/>
      </c>
      <c r="D399" s="49">
        <f>IF(INDEX('С закупкой'!$A:$Z,ROW()-ROW($A$8)+ROW('С закупкой'!$A$8),MATCH("Бренд",'С закупкой'!$A$8:$Z$8,0))="","",INDEX('С закупкой'!$A:$Z,ROW()-ROW($A$8)+ROW('С закупкой'!$A$8),MATCH("Бренд",'С закупкой'!$A$8:$Z$8,0)))</f>
        <v/>
      </c>
      <c r="E399" s="50">
        <f>IF(INDEX('С закупкой'!$A:$Z,ROW()-ROW($A$8)+ROW('С закупкой'!$A$8),MATCH("Артикул",'С закупкой'!$A$8:$Z$8,0))="","",INDEX('С закупкой'!$A:$Z,ROW()-ROW($A$8)+ROW('С закупкой'!$A$8),MATCH("Артикул",'С закупкой'!$A$8:$Z$8,0)))</f>
        <v/>
      </c>
      <c r="F399" s="49">
        <f>IF(INDEX('С закупкой'!$A:$Z,ROW()-ROW($A$8)+ROW('С закупкой'!$A$8),MATCH("Комната",'С закупкой'!$A$8:$Z$8,0))="","",INDEX('С закупкой'!$A:$Z,ROW()-ROW($A$8)+ROW('С закупкой'!$A$8),MATCH("Комната",'С закупкой'!$A$8:$Z$8,0)))</f>
        <v/>
      </c>
      <c r="G399" s="51">
        <f>IF(INDEX('С закупкой'!$A:$Z,ROW()-ROW($A$8)+ROW('С закупкой'!$A$8),MATCH("Кол-во",'С закупкой'!$A$8:$Z$8,0))="","",INDEX('С закупкой'!$A:$Z,ROW()-ROW($A$8)+ROW('С закупкой'!$A$8),MATCH("Кол-во",'С закупкой'!$A$8:$Z$8,0)))</f>
        <v/>
      </c>
      <c r="H399" s="52">
        <f>IF(INDEX('С закупкой'!$A:$Z,ROW()-ROW($A$8)+ROW('С закупкой'!$A$8),MATCH("Ед.",'С закупкой'!$A$8:$Z$8,0))="","",INDEX('С закупкой'!$A:$Z,ROW()-ROW($A$8)+ROW('С закупкой'!$A$8),MATCH("Ед.",'С закупкой'!$A$8:$Z$8,0)))</f>
        <v/>
      </c>
      <c r="I399" s="53">
        <f>IF(INDEX('С закупкой'!$A:$Z,ROW()-ROW($A$8)+ROW('С закупкой'!$A$8),MATCH("Клиенту за ед.",'С закупкой'!$A$8:$Z$8,0))="","",INDEX('С закупкой'!$A:$Z,ROW()-ROW($A$8)+ROW('С закупкой'!$A$8),MATCH("Клиенту за ед.",'С закупкой'!$A$8:$Z$8,0)))</f>
        <v/>
      </c>
      <c r="J399" s="54">
        <f>IF(LEFT($C399,6)="Итого:",SUM(J$8:J398)-2*SUMIF($C$8:$C398,"Итого:*",J$8:J398),IF($C399="ИТОГО ПО ПРОЕКТУ",SUM(J$8:J398)-SUMIF($C$8:$C398,"Итого:*",J$8:J398),IF(INDEX('С закупкой'!$A:$Z,ROW()-ROW($A$8)+ROW('С закупкой'!$A$8),MATCH("Сумма клиенту",'С закупкой'!$A$8:$Z$8,0))="","",INDEX('С закупкой'!$A:$Z,ROW()-ROW($A$8)+ROW('С закупкой'!$A$8),MATCH("Сумма клиенту",'С закупкой'!$A$8:$Z$8,0)))))</f>
        <v/>
      </c>
      <c r="K399" s="50">
        <f>IF(INDEX('С закупкой'!$A:$Z,ROW()-ROW($A$8)+ROW('С закупкой'!$A$8),MATCH("Поставка",'С закупкой'!$A$8:$Z$8,0))="","",INDEX('С закупкой'!$A:$Z,ROW()-ROW($A$8)+ROW('С закупкой'!$A$8),MATCH("Поставка",'С закупкой'!$A$8:$Z$8,0)))</f>
        <v/>
      </c>
      <c r="L399" s="50">
        <f>IF(INDEX('С закупкой'!$A:$Z,ROW()-ROW($A$8)+ROW('С закупкой'!$A$8),MATCH("Примечание",'С закупкой'!$A$8:$Z$8,0))="","",INDEX('С закупкой'!$A:$Z,ROW()-ROW($A$8)+ROW('С закупкой'!$A$8),MATCH("Примечание",'С закупкой'!$A$8:$Z$8,0)))</f>
        <v/>
      </c>
    </row>
    <row r="400" ht="36" customHeight="1">
      <c r="A400" s="47">
        <f>IF(ISNA(MATCH("№",'С закупкой'!$A$8:$Z$8,0)),"!",IF(ISNUMBER(INDEX('С закупкой'!$A:$Z,ROW()-ROW($A$8)+ROW('С закупкой'!$A$8),MATCH("№",'С закупкой'!$A$8:$Z$8,0))),INDEX('С закупкой'!$A:$Z,ROW()-ROW($A$8)+ROW('С закупкой'!$A$8),MATCH("№",'С закупкой'!$A$8:$Z$8,0)),""))</f>
        <v/>
      </c>
      <c r="B400" s="48">
        <f>IF(ISBLANK(INDEX('С закупкой'!$A:$Z,ROW()-ROW($A$8)+ROW('С закупкой'!$A$8),MATCH("Фото",'С закупкой'!$A$8:$Z$8,0))),"",INDEX('С закупкой'!$A:$Z,ROW()-ROW($A$8)+ROW('С закупкой'!$A$8),MATCH("Фото",'С закупкой'!$A$8:$Z$8,0)))</f>
        <v/>
      </c>
      <c r="C400" s="49">
        <f>IF(INDEX('С закупкой'!$A:$Z,ROW()-ROW($A$8)+ROW('С закупкой'!$A$8),MATCH("Наименование",'С закупкой'!$A$8:$Z$8,0))&lt;&gt;"",INDEX('С закупкой'!$A:$Z,ROW()-ROW($A$8)+ROW('С закупкой'!$A$8),MATCH("Наименование",'С закупкой'!$A$8:$Z$8,0)),IF(ISTEXT(INDEX('С закупкой'!$A:$Z,ROW()-ROW($A$8)+ROW('С закупкой'!$A$8),MATCH("№",'С закупкой'!$A$8:$Z$8,0))),INDEX('С закупкой'!$A:$Z,ROW()-ROW($A$8)+ROW('С закупкой'!$A$8),MATCH("№",'С закупкой'!$A$8:$Z$8,0)),""))</f>
        <v/>
      </c>
      <c r="D400" s="49">
        <f>IF(INDEX('С закупкой'!$A:$Z,ROW()-ROW($A$8)+ROW('С закупкой'!$A$8),MATCH("Бренд",'С закупкой'!$A$8:$Z$8,0))="","",INDEX('С закупкой'!$A:$Z,ROW()-ROW($A$8)+ROW('С закупкой'!$A$8),MATCH("Бренд",'С закупкой'!$A$8:$Z$8,0)))</f>
        <v/>
      </c>
      <c r="E400" s="50">
        <f>IF(INDEX('С закупкой'!$A:$Z,ROW()-ROW($A$8)+ROW('С закупкой'!$A$8),MATCH("Артикул",'С закупкой'!$A$8:$Z$8,0))="","",INDEX('С закупкой'!$A:$Z,ROW()-ROW($A$8)+ROW('С закупкой'!$A$8),MATCH("Артикул",'С закупкой'!$A$8:$Z$8,0)))</f>
        <v/>
      </c>
      <c r="F400" s="49">
        <f>IF(INDEX('С закупкой'!$A:$Z,ROW()-ROW($A$8)+ROW('С закупкой'!$A$8),MATCH("Комната",'С закупкой'!$A$8:$Z$8,0))="","",INDEX('С закупкой'!$A:$Z,ROW()-ROW($A$8)+ROW('С закупкой'!$A$8),MATCH("Комната",'С закупкой'!$A$8:$Z$8,0)))</f>
        <v/>
      </c>
      <c r="G400" s="51">
        <f>IF(INDEX('С закупкой'!$A:$Z,ROW()-ROW($A$8)+ROW('С закупкой'!$A$8),MATCH("Кол-во",'С закупкой'!$A$8:$Z$8,0))="","",INDEX('С закупкой'!$A:$Z,ROW()-ROW($A$8)+ROW('С закупкой'!$A$8),MATCH("Кол-во",'С закупкой'!$A$8:$Z$8,0)))</f>
        <v/>
      </c>
      <c r="H400" s="52">
        <f>IF(INDEX('С закупкой'!$A:$Z,ROW()-ROW($A$8)+ROW('С закупкой'!$A$8),MATCH("Ед.",'С закупкой'!$A$8:$Z$8,0))="","",INDEX('С закупкой'!$A:$Z,ROW()-ROW($A$8)+ROW('С закупкой'!$A$8),MATCH("Ед.",'С закупкой'!$A$8:$Z$8,0)))</f>
        <v/>
      </c>
      <c r="I400" s="53">
        <f>IF(INDEX('С закупкой'!$A:$Z,ROW()-ROW($A$8)+ROW('С закупкой'!$A$8),MATCH("Клиенту за ед.",'С закупкой'!$A$8:$Z$8,0))="","",INDEX('С закупкой'!$A:$Z,ROW()-ROW($A$8)+ROW('С закупкой'!$A$8),MATCH("Клиенту за ед.",'С закупкой'!$A$8:$Z$8,0)))</f>
        <v/>
      </c>
      <c r="J400" s="54">
        <f>IF(LEFT($C400,6)="Итого:",SUM(J$8:J399)-2*SUMIF($C$8:$C399,"Итого:*",J$8:J399),IF($C400="ИТОГО ПО ПРОЕКТУ",SUM(J$8:J399)-SUMIF($C$8:$C399,"Итого:*",J$8:J399),IF(INDEX('С закупкой'!$A:$Z,ROW()-ROW($A$8)+ROW('С закупкой'!$A$8),MATCH("Сумма клиенту",'С закупкой'!$A$8:$Z$8,0))="","",INDEX('С закупкой'!$A:$Z,ROW()-ROW($A$8)+ROW('С закупкой'!$A$8),MATCH("Сумма клиенту",'С закупкой'!$A$8:$Z$8,0)))))</f>
        <v/>
      </c>
      <c r="K400" s="50">
        <f>IF(INDEX('С закупкой'!$A:$Z,ROW()-ROW($A$8)+ROW('С закупкой'!$A$8),MATCH("Поставка",'С закупкой'!$A$8:$Z$8,0))="","",INDEX('С закупкой'!$A:$Z,ROW()-ROW($A$8)+ROW('С закупкой'!$A$8),MATCH("Поставка",'С закупкой'!$A$8:$Z$8,0)))</f>
        <v/>
      </c>
      <c r="L400" s="50">
        <f>IF(INDEX('С закупкой'!$A:$Z,ROW()-ROW($A$8)+ROW('С закупкой'!$A$8),MATCH("Примечание",'С закупкой'!$A$8:$Z$8,0))="","",INDEX('С закупкой'!$A:$Z,ROW()-ROW($A$8)+ROW('С закупкой'!$A$8),MATCH("Примечание",'С закупкой'!$A$8:$Z$8,0)))</f>
        <v/>
      </c>
    </row>
    <row r="401" ht="36" customHeight="1">
      <c r="A401" s="47">
        <f>IF(ISNA(MATCH("№",'С закупкой'!$A$8:$Z$8,0)),"!",IF(ISNUMBER(INDEX('С закупкой'!$A:$Z,ROW()-ROW($A$8)+ROW('С закупкой'!$A$8),MATCH("№",'С закупкой'!$A$8:$Z$8,0))),INDEX('С закупкой'!$A:$Z,ROW()-ROW($A$8)+ROW('С закупкой'!$A$8),MATCH("№",'С закупкой'!$A$8:$Z$8,0)),""))</f>
        <v/>
      </c>
      <c r="B401" s="48">
        <f>IF(ISBLANK(INDEX('С закупкой'!$A:$Z,ROW()-ROW($A$8)+ROW('С закупкой'!$A$8),MATCH("Фото",'С закупкой'!$A$8:$Z$8,0))),"",INDEX('С закупкой'!$A:$Z,ROW()-ROW($A$8)+ROW('С закупкой'!$A$8),MATCH("Фото",'С закупкой'!$A$8:$Z$8,0)))</f>
        <v/>
      </c>
      <c r="C401" s="49">
        <f>IF(INDEX('С закупкой'!$A:$Z,ROW()-ROW($A$8)+ROW('С закупкой'!$A$8),MATCH("Наименование",'С закупкой'!$A$8:$Z$8,0))&lt;&gt;"",INDEX('С закупкой'!$A:$Z,ROW()-ROW($A$8)+ROW('С закупкой'!$A$8),MATCH("Наименование",'С закупкой'!$A$8:$Z$8,0)),IF(ISTEXT(INDEX('С закупкой'!$A:$Z,ROW()-ROW($A$8)+ROW('С закупкой'!$A$8),MATCH("№",'С закупкой'!$A$8:$Z$8,0))),INDEX('С закупкой'!$A:$Z,ROW()-ROW($A$8)+ROW('С закупкой'!$A$8),MATCH("№",'С закупкой'!$A$8:$Z$8,0)),""))</f>
        <v/>
      </c>
      <c r="D401" s="49">
        <f>IF(INDEX('С закупкой'!$A:$Z,ROW()-ROW($A$8)+ROW('С закупкой'!$A$8),MATCH("Бренд",'С закупкой'!$A$8:$Z$8,0))="","",INDEX('С закупкой'!$A:$Z,ROW()-ROW($A$8)+ROW('С закупкой'!$A$8),MATCH("Бренд",'С закупкой'!$A$8:$Z$8,0)))</f>
        <v/>
      </c>
      <c r="E401" s="50">
        <f>IF(INDEX('С закупкой'!$A:$Z,ROW()-ROW($A$8)+ROW('С закупкой'!$A$8),MATCH("Артикул",'С закупкой'!$A$8:$Z$8,0))="","",INDEX('С закупкой'!$A:$Z,ROW()-ROW($A$8)+ROW('С закупкой'!$A$8),MATCH("Артикул",'С закупкой'!$A$8:$Z$8,0)))</f>
        <v/>
      </c>
      <c r="F401" s="49">
        <f>IF(INDEX('С закупкой'!$A:$Z,ROW()-ROW($A$8)+ROW('С закупкой'!$A$8),MATCH("Комната",'С закупкой'!$A$8:$Z$8,0))="","",INDEX('С закупкой'!$A:$Z,ROW()-ROW($A$8)+ROW('С закупкой'!$A$8),MATCH("Комната",'С закупкой'!$A$8:$Z$8,0)))</f>
        <v/>
      </c>
      <c r="G401" s="51">
        <f>IF(INDEX('С закупкой'!$A:$Z,ROW()-ROW($A$8)+ROW('С закупкой'!$A$8),MATCH("Кол-во",'С закупкой'!$A$8:$Z$8,0))="","",INDEX('С закупкой'!$A:$Z,ROW()-ROW($A$8)+ROW('С закупкой'!$A$8),MATCH("Кол-во",'С закупкой'!$A$8:$Z$8,0)))</f>
        <v/>
      </c>
      <c r="H401" s="52">
        <f>IF(INDEX('С закупкой'!$A:$Z,ROW()-ROW($A$8)+ROW('С закупкой'!$A$8),MATCH("Ед.",'С закупкой'!$A$8:$Z$8,0))="","",INDEX('С закупкой'!$A:$Z,ROW()-ROW($A$8)+ROW('С закупкой'!$A$8),MATCH("Ед.",'С закупкой'!$A$8:$Z$8,0)))</f>
        <v/>
      </c>
      <c r="I401" s="53">
        <f>IF(INDEX('С закупкой'!$A:$Z,ROW()-ROW($A$8)+ROW('С закупкой'!$A$8),MATCH("Клиенту за ед.",'С закупкой'!$A$8:$Z$8,0))="","",INDEX('С закупкой'!$A:$Z,ROW()-ROW($A$8)+ROW('С закупкой'!$A$8),MATCH("Клиенту за ед.",'С закупкой'!$A$8:$Z$8,0)))</f>
        <v/>
      </c>
      <c r="J401" s="54">
        <f>IF(LEFT($C401,6)="Итого:",SUM(J$8:J400)-2*SUMIF($C$8:$C400,"Итого:*",J$8:J400),IF($C401="ИТОГО ПО ПРОЕКТУ",SUM(J$8:J400)-SUMIF($C$8:$C400,"Итого:*",J$8:J400),IF(INDEX('С закупкой'!$A:$Z,ROW()-ROW($A$8)+ROW('С закупкой'!$A$8),MATCH("Сумма клиенту",'С закупкой'!$A$8:$Z$8,0))="","",INDEX('С закупкой'!$A:$Z,ROW()-ROW($A$8)+ROW('С закупкой'!$A$8),MATCH("Сумма клиенту",'С закупкой'!$A$8:$Z$8,0)))))</f>
        <v/>
      </c>
      <c r="K401" s="50">
        <f>IF(INDEX('С закупкой'!$A:$Z,ROW()-ROW($A$8)+ROW('С закупкой'!$A$8),MATCH("Поставка",'С закупкой'!$A$8:$Z$8,0))="","",INDEX('С закупкой'!$A:$Z,ROW()-ROW($A$8)+ROW('С закупкой'!$A$8),MATCH("Поставка",'С закупкой'!$A$8:$Z$8,0)))</f>
        <v/>
      </c>
      <c r="L401" s="50">
        <f>IF(INDEX('С закупкой'!$A:$Z,ROW()-ROW($A$8)+ROW('С закупкой'!$A$8),MATCH("Примечание",'С закупкой'!$A$8:$Z$8,0))="","",INDEX('С закупкой'!$A:$Z,ROW()-ROW($A$8)+ROW('С закупкой'!$A$8),MATCH("Примечание",'С закупкой'!$A$8:$Z$8,0)))</f>
        <v/>
      </c>
    </row>
    <row r="402" ht="36" customHeight="1">
      <c r="A402" s="47">
        <f>IF(ISNA(MATCH("№",'С закупкой'!$A$8:$Z$8,0)),"!",IF(ISNUMBER(INDEX('С закупкой'!$A:$Z,ROW()-ROW($A$8)+ROW('С закупкой'!$A$8),MATCH("№",'С закупкой'!$A$8:$Z$8,0))),INDEX('С закупкой'!$A:$Z,ROW()-ROW($A$8)+ROW('С закупкой'!$A$8),MATCH("№",'С закупкой'!$A$8:$Z$8,0)),""))</f>
        <v/>
      </c>
      <c r="B402" s="48">
        <f>IF(ISBLANK(INDEX('С закупкой'!$A:$Z,ROW()-ROW($A$8)+ROW('С закупкой'!$A$8),MATCH("Фото",'С закупкой'!$A$8:$Z$8,0))),"",INDEX('С закупкой'!$A:$Z,ROW()-ROW($A$8)+ROW('С закупкой'!$A$8),MATCH("Фото",'С закупкой'!$A$8:$Z$8,0)))</f>
        <v/>
      </c>
      <c r="C402" s="49">
        <f>IF(INDEX('С закупкой'!$A:$Z,ROW()-ROW($A$8)+ROW('С закупкой'!$A$8),MATCH("Наименование",'С закупкой'!$A$8:$Z$8,0))&lt;&gt;"",INDEX('С закупкой'!$A:$Z,ROW()-ROW($A$8)+ROW('С закупкой'!$A$8),MATCH("Наименование",'С закупкой'!$A$8:$Z$8,0)),IF(ISTEXT(INDEX('С закупкой'!$A:$Z,ROW()-ROW($A$8)+ROW('С закупкой'!$A$8),MATCH("№",'С закупкой'!$A$8:$Z$8,0))),INDEX('С закупкой'!$A:$Z,ROW()-ROW($A$8)+ROW('С закупкой'!$A$8),MATCH("№",'С закупкой'!$A$8:$Z$8,0)),""))</f>
        <v/>
      </c>
      <c r="D402" s="49">
        <f>IF(INDEX('С закупкой'!$A:$Z,ROW()-ROW($A$8)+ROW('С закупкой'!$A$8),MATCH("Бренд",'С закупкой'!$A$8:$Z$8,0))="","",INDEX('С закупкой'!$A:$Z,ROW()-ROW($A$8)+ROW('С закупкой'!$A$8),MATCH("Бренд",'С закупкой'!$A$8:$Z$8,0)))</f>
        <v/>
      </c>
      <c r="E402" s="50">
        <f>IF(INDEX('С закупкой'!$A:$Z,ROW()-ROW($A$8)+ROW('С закупкой'!$A$8),MATCH("Артикул",'С закупкой'!$A$8:$Z$8,0))="","",INDEX('С закупкой'!$A:$Z,ROW()-ROW($A$8)+ROW('С закупкой'!$A$8),MATCH("Артикул",'С закупкой'!$A$8:$Z$8,0)))</f>
        <v/>
      </c>
      <c r="F402" s="49">
        <f>IF(INDEX('С закупкой'!$A:$Z,ROW()-ROW($A$8)+ROW('С закупкой'!$A$8),MATCH("Комната",'С закупкой'!$A$8:$Z$8,0))="","",INDEX('С закупкой'!$A:$Z,ROW()-ROW($A$8)+ROW('С закупкой'!$A$8),MATCH("Комната",'С закупкой'!$A$8:$Z$8,0)))</f>
        <v/>
      </c>
      <c r="G402" s="51">
        <f>IF(INDEX('С закупкой'!$A:$Z,ROW()-ROW($A$8)+ROW('С закупкой'!$A$8),MATCH("Кол-во",'С закупкой'!$A$8:$Z$8,0))="","",INDEX('С закупкой'!$A:$Z,ROW()-ROW($A$8)+ROW('С закупкой'!$A$8),MATCH("Кол-во",'С закупкой'!$A$8:$Z$8,0)))</f>
        <v/>
      </c>
      <c r="H402" s="52">
        <f>IF(INDEX('С закупкой'!$A:$Z,ROW()-ROW($A$8)+ROW('С закупкой'!$A$8),MATCH("Ед.",'С закупкой'!$A$8:$Z$8,0))="","",INDEX('С закупкой'!$A:$Z,ROW()-ROW($A$8)+ROW('С закупкой'!$A$8),MATCH("Ед.",'С закупкой'!$A$8:$Z$8,0)))</f>
        <v/>
      </c>
      <c r="I402" s="53">
        <f>IF(INDEX('С закупкой'!$A:$Z,ROW()-ROW($A$8)+ROW('С закупкой'!$A$8),MATCH("Клиенту за ед.",'С закупкой'!$A$8:$Z$8,0))="","",INDEX('С закупкой'!$A:$Z,ROW()-ROW($A$8)+ROW('С закупкой'!$A$8),MATCH("Клиенту за ед.",'С закупкой'!$A$8:$Z$8,0)))</f>
        <v/>
      </c>
      <c r="J402" s="54">
        <f>IF(LEFT($C402,6)="Итого:",SUM(J$8:J401)-2*SUMIF($C$8:$C401,"Итого:*",J$8:J401),IF($C402="ИТОГО ПО ПРОЕКТУ",SUM(J$8:J401)-SUMIF($C$8:$C401,"Итого:*",J$8:J401),IF(INDEX('С закупкой'!$A:$Z,ROW()-ROW($A$8)+ROW('С закупкой'!$A$8),MATCH("Сумма клиенту",'С закупкой'!$A$8:$Z$8,0))="","",INDEX('С закупкой'!$A:$Z,ROW()-ROW($A$8)+ROW('С закупкой'!$A$8),MATCH("Сумма клиенту",'С закупкой'!$A$8:$Z$8,0)))))</f>
        <v/>
      </c>
      <c r="K402" s="50">
        <f>IF(INDEX('С закупкой'!$A:$Z,ROW()-ROW($A$8)+ROW('С закупкой'!$A$8),MATCH("Поставка",'С закупкой'!$A$8:$Z$8,0))="","",INDEX('С закупкой'!$A:$Z,ROW()-ROW($A$8)+ROW('С закупкой'!$A$8),MATCH("Поставка",'С закупкой'!$A$8:$Z$8,0)))</f>
        <v/>
      </c>
      <c r="L402" s="50">
        <f>IF(INDEX('С закупкой'!$A:$Z,ROW()-ROW($A$8)+ROW('С закупкой'!$A$8),MATCH("Примечание",'С закупкой'!$A$8:$Z$8,0))="","",INDEX('С закупкой'!$A:$Z,ROW()-ROW($A$8)+ROW('С закупкой'!$A$8),MATCH("Примечание",'С закупкой'!$A$8:$Z$8,0)))</f>
        <v/>
      </c>
    </row>
    <row r="403" ht="36" customHeight="1">
      <c r="A403" s="47">
        <f>IF(ISNA(MATCH("№",'С закупкой'!$A$8:$Z$8,0)),"!",IF(ISNUMBER(INDEX('С закупкой'!$A:$Z,ROW()-ROW($A$8)+ROW('С закупкой'!$A$8),MATCH("№",'С закупкой'!$A$8:$Z$8,0))),INDEX('С закупкой'!$A:$Z,ROW()-ROW($A$8)+ROW('С закупкой'!$A$8),MATCH("№",'С закупкой'!$A$8:$Z$8,0)),""))</f>
        <v/>
      </c>
      <c r="B403" s="48">
        <f>IF(ISBLANK(INDEX('С закупкой'!$A:$Z,ROW()-ROW($A$8)+ROW('С закупкой'!$A$8),MATCH("Фото",'С закупкой'!$A$8:$Z$8,0))),"",INDEX('С закупкой'!$A:$Z,ROW()-ROW($A$8)+ROW('С закупкой'!$A$8),MATCH("Фото",'С закупкой'!$A$8:$Z$8,0)))</f>
        <v/>
      </c>
      <c r="C403" s="49">
        <f>IF(INDEX('С закупкой'!$A:$Z,ROW()-ROW($A$8)+ROW('С закупкой'!$A$8),MATCH("Наименование",'С закупкой'!$A$8:$Z$8,0))&lt;&gt;"",INDEX('С закупкой'!$A:$Z,ROW()-ROW($A$8)+ROW('С закупкой'!$A$8),MATCH("Наименование",'С закупкой'!$A$8:$Z$8,0)),IF(ISTEXT(INDEX('С закупкой'!$A:$Z,ROW()-ROW($A$8)+ROW('С закупкой'!$A$8),MATCH("№",'С закупкой'!$A$8:$Z$8,0))),INDEX('С закупкой'!$A:$Z,ROW()-ROW($A$8)+ROW('С закупкой'!$A$8),MATCH("№",'С закупкой'!$A$8:$Z$8,0)),""))</f>
        <v/>
      </c>
      <c r="D403" s="49">
        <f>IF(INDEX('С закупкой'!$A:$Z,ROW()-ROW($A$8)+ROW('С закупкой'!$A$8),MATCH("Бренд",'С закупкой'!$A$8:$Z$8,0))="","",INDEX('С закупкой'!$A:$Z,ROW()-ROW($A$8)+ROW('С закупкой'!$A$8),MATCH("Бренд",'С закупкой'!$A$8:$Z$8,0)))</f>
        <v/>
      </c>
      <c r="E403" s="50">
        <f>IF(INDEX('С закупкой'!$A:$Z,ROW()-ROW($A$8)+ROW('С закупкой'!$A$8),MATCH("Артикул",'С закупкой'!$A$8:$Z$8,0))="","",INDEX('С закупкой'!$A:$Z,ROW()-ROW($A$8)+ROW('С закупкой'!$A$8),MATCH("Артикул",'С закупкой'!$A$8:$Z$8,0)))</f>
        <v/>
      </c>
      <c r="F403" s="49">
        <f>IF(INDEX('С закупкой'!$A:$Z,ROW()-ROW($A$8)+ROW('С закупкой'!$A$8),MATCH("Комната",'С закупкой'!$A$8:$Z$8,0))="","",INDEX('С закупкой'!$A:$Z,ROW()-ROW($A$8)+ROW('С закупкой'!$A$8),MATCH("Комната",'С закупкой'!$A$8:$Z$8,0)))</f>
        <v/>
      </c>
      <c r="G403" s="51">
        <f>IF(INDEX('С закупкой'!$A:$Z,ROW()-ROW($A$8)+ROW('С закупкой'!$A$8),MATCH("Кол-во",'С закупкой'!$A$8:$Z$8,0))="","",INDEX('С закупкой'!$A:$Z,ROW()-ROW($A$8)+ROW('С закупкой'!$A$8),MATCH("Кол-во",'С закупкой'!$A$8:$Z$8,0)))</f>
        <v/>
      </c>
      <c r="H403" s="52">
        <f>IF(INDEX('С закупкой'!$A:$Z,ROW()-ROW($A$8)+ROW('С закупкой'!$A$8),MATCH("Ед.",'С закупкой'!$A$8:$Z$8,0))="","",INDEX('С закупкой'!$A:$Z,ROW()-ROW($A$8)+ROW('С закупкой'!$A$8),MATCH("Ед.",'С закупкой'!$A$8:$Z$8,0)))</f>
        <v/>
      </c>
      <c r="I403" s="53">
        <f>IF(INDEX('С закупкой'!$A:$Z,ROW()-ROW($A$8)+ROW('С закупкой'!$A$8),MATCH("Клиенту за ед.",'С закупкой'!$A$8:$Z$8,0))="","",INDEX('С закупкой'!$A:$Z,ROW()-ROW($A$8)+ROW('С закупкой'!$A$8),MATCH("Клиенту за ед.",'С закупкой'!$A$8:$Z$8,0)))</f>
        <v/>
      </c>
      <c r="J403" s="54">
        <f>IF(LEFT($C403,6)="Итого:",SUM(J$8:J402)-2*SUMIF($C$8:$C402,"Итого:*",J$8:J402),IF($C403="ИТОГО ПО ПРОЕКТУ",SUM(J$8:J402)-SUMIF($C$8:$C402,"Итого:*",J$8:J402),IF(INDEX('С закупкой'!$A:$Z,ROW()-ROW($A$8)+ROW('С закупкой'!$A$8),MATCH("Сумма клиенту",'С закупкой'!$A$8:$Z$8,0))="","",INDEX('С закупкой'!$A:$Z,ROW()-ROW($A$8)+ROW('С закупкой'!$A$8),MATCH("Сумма клиенту",'С закупкой'!$A$8:$Z$8,0)))))</f>
        <v/>
      </c>
      <c r="K403" s="50">
        <f>IF(INDEX('С закупкой'!$A:$Z,ROW()-ROW($A$8)+ROW('С закупкой'!$A$8),MATCH("Поставка",'С закупкой'!$A$8:$Z$8,0))="","",INDEX('С закупкой'!$A:$Z,ROW()-ROW($A$8)+ROW('С закупкой'!$A$8),MATCH("Поставка",'С закупкой'!$A$8:$Z$8,0)))</f>
        <v/>
      </c>
      <c r="L403" s="50">
        <f>IF(INDEX('С закупкой'!$A:$Z,ROW()-ROW($A$8)+ROW('С закупкой'!$A$8),MATCH("Примечание",'С закупкой'!$A$8:$Z$8,0))="","",INDEX('С закупкой'!$A:$Z,ROW()-ROW($A$8)+ROW('С закупкой'!$A$8),MATCH("Примечание",'С закупкой'!$A$8:$Z$8,0)))</f>
        <v/>
      </c>
    </row>
    <row r="404" ht="36" customHeight="1">
      <c r="A404" s="47">
        <f>IF(ISNA(MATCH("№",'С закупкой'!$A$8:$Z$8,0)),"!",IF(ISNUMBER(INDEX('С закупкой'!$A:$Z,ROW()-ROW($A$8)+ROW('С закупкой'!$A$8),MATCH("№",'С закупкой'!$A$8:$Z$8,0))),INDEX('С закупкой'!$A:$Z,ROW()-ROW($A$8)+ROW('С закупкой'!$A$8),MATCH("№",'С закупкой'!$A$8:$Z$8,0)),""))</f>
        <v/>
      </c>
      <c r="B404" s="48">
        <f>IF(ISBLANK(INDEX('С закупкой'!$A:$Z,ROW()-ROW($A$8)+ROW('С закупкой'!$A$8),MATCH("Фото",'С закупкой'!$A$8:$Z$8,0))),"",INDEX('С закупкой'!$A:$Z,ROW()-ROW($A$8)+ROW('С закупкой'!$A$8),MATCH("Фото",'С закупкой'!$A$8:$Z$8,0)))</f>
        <v/>
      </c>
      <c r="C404" s="49">
        <f>IF(INDEX('С закупкой'!$A:$Z,ROW()-ROW($A$8)+ROW('С закупкой'!$A$8),MATCH("Наименование",'С закупкой'!$A$8:$Z$8,0))&lt;&gt;"",INDEX('С закупкой'!$A:$Z,ROW()-ROW($A$8)+ROW('С закупкой'!$A$8),MATCH("Наименование",'С закупкой'!$A$8:$Z$8,0)),IF(ISTEXT(INDEX('С закупкой'!$A:$Z,ROW()-ROW($A$8)+ROW('С закупкой'!$A$8),MATCH("№",'С закупкой'!$A$8:$Z$8,0))),INDEX('С закупкой'!$A:$Z,ROW()-ROW($A$8)+ROW('С закупкой'!$A$8),MATCH("№",'С закупкой'!$A$8:$Z$8,0)),""))</f>
        <v/>
      </c>
      <c r="D404" s="49">
        <f>IF(INDEX('С закупкой'!$A:$Z,ROW()-ROW($A$8)+ROW('С закупкой'!$A$8),MATCH("Бренд",'С закупкой'!$A$8:$Z$8,0))="","",INDEX('С закупкой'!$A:$Z,ROW()-ROW($A$8)+ROW('С закупкой'!$A$8),MATCH("Бренд",'С закупкой'!$A$8:$Z$8,0)))</f>
        <v/>
      </c>
      <c r="E404" s="50">
        <f>IF(INDEX('С закупкой'!$A:$Z,ROW()-ROW($A$8)+ROW('С закупкой'!$A$8),MATCH("Артикул",'С закупкой'!$A$8:$Z$8,0))="","",INDEX('С закупкой'!$A:$Z,ROW()-ROW($A$8)+ROW('С закупкой'!$A$8),MATCH("Артикул",'С закупкой'!$A$8:$Z$8,0)))</f>
        <v/>
      </c>
      <c r="F404" s="49">
        <f>IF(INDEX('С закупкой'!$A:$Z,ROW()-ROW($A$8)+ROW('С закупкой'!$A$8),MATCH("Комната",'С закупкой'!$A$8:$Z$8,0))="","",INDEX('С закупкой'!$A:$Z,ROW()-ROW($A$8)+ROW('С закупкой'!$A$8),MATCH("Комната",'С закупкой'!$A$8:$Z$8,0)))</f>
        <v/>
      </c>
      <c r="G404" s="51">
        <f>IF(INDEX('С закупкой'!$A:$Z,ROW()-ROW($A$8)+ROW('С закупкой'!$A$8),MATCH("Кол-во",'С закупкой'!$A$8:$Z$8,0))="","",INDEX('С закупкой'!$A:$Z,ROW()-ROW($A$8)+ROW('С закупкой'!$A$8),MATCH("Кол-во",'С закупкой'!$A$8:$Z$8,0)))</f>
        <v/>
      </c>
      <c r="H404" s="52">
        <f>IF(INDEX('С закупкой'!$A:$Z,ROW()-ROW($A$8)+ROW('С закупкой'!$A$8),MATCH("Ед.",'С закупкой'!$A$8:$Z$8,0))="","",INDEX('С закупкой'!$A:$Z,ROW()-ROW($A$8)+ROW('С закупкой'!$A$8),MATCH("Ед.",'С закупкой'!$A$8:$Z$8,0)))</f>
        <v/>
      </c>
      <c r="I404" s="53">
        <f>IF(INDEX('С закупкой'!$A:$Z,ROW()-ROW($A$8)+ROW('С закупкой'!$A$8),MATCH("Клиенту за ед.",'С закупкой'!$A$8:$Z$8,0))="","",INDEX('С закупкой'!$A:$Z,ROW()-ROW($A$8)+ROW('С закупкой'!$A$8),MATCH("Клиенту за ед.",'С закупкой'!$A$8:$Z$8,0)))</f>
        <v/>
      </c>
      <c r="J404" s="54">
        <f>IF(LEFT($C404,6)="Итого:",SUM(J$8:J403)-2*SUMIF($C$8:$C403,"Итого:*",J$8:J403),IF($C404="ИТОГО ПО ПРОЕКТУ",SUM(J$8:J403)-SUMIF($C$8:$C403,"Итого:*",J$8:J403),IF(INDEX('С закупкой'!$A:$Z,ROW()-ROW($A$8)+ROW('С закупкой'!$A$8),MATCH("Сумма клиенту",'С закупкой'!$A$8:$Z$8,0))="","",INDEX('С закупкой'!$A:$Z,ROW()-ROW($A$8)+ROW('С закупкой'!$A$8),MATCH("Сумма клиенту",'С закупкой'!$A$8:$Z$8,0)))))</f>
        <v/>
      </c>
      <c r="K404" s="50">
        <f>IF(INDEX('С закупкой'!$A:$Z,ROW()-ROW($A$8)+ROW('С закупкой'!$A$8),MATCH("Поставка",'С закупкой'!$A$8:$Z$8,0))="","",INDEX('С закупкой'!$A:$Z,ROW()-ROW($A$8)+ROW('С закупкой'!$A$8),MATCH("Поставка",'С закупкой'!$A$8:$Z$8,0)))</f>
        <v/>
      </c>
      <c r="L404" s="50">
        <f>IF(INDEX('С закупкой'!$A:$Z,ROW()-ROW($A$8)+ROW('С закупкой'!$A$8),MATCH("Примечание",'С закупкой'!$A$8:$Z$8,0))="","",INDEX('С закупкой'!$A:$Z,ROW()-ROW($A$8)+ROW('С закупкой'!$A$8),MATCH("Примечание",'С закупкой'!$A$8:$Z$8,0)))</f>
        <v/>
      </c>
    </row>
    <row r="405" ht="36" customHeight="1">
      <c r="A405" s="47">
        <f>IF(ISNA(MATCH("№",'С закупкой'!$A$8:$Z$8,0)),"!",IF(ISNUMBER(INDEX('С закупкой'!$A:$Z,ROW()-ROW($A$8)+ROW('С закупкой'!$A$8),MATCH("№",'С закупкой'!$A$8:$Z$8,0))),INDEX('С закупкой'!$A:$Z,ROW()-ROW($A$8)+ROW('С закупкой'!$A$8),MATCH("№",'С закупкой'!$A$8:$Z$8,0)),""))</f>
        <v/>
      </c>
      <c r="B405" s="48">
        <f>IF(ISBLANK(INDEX('С закупкой'!$A:$Z,ROW()-ROW($A$8)+ROW('С закупкой'!$A$8),MATCH("Фото",'С закупкой'!$A$8:$Z$8,0))),"",INDEX('С закупкой'!$A:$Z,ROW()-ROW($A$8)+ROW('С закупкой'!$A$8),MATCH("Фото",'С закупкой'!$A$8:$Z$8,0)))</f>
        <v/>
      </c>
      <c r="C405" s="49">
        <f>IF(INDEX('С закупкой'!$A:$Z,ROW()-ROW($A$8)+ROW('С закупкой'!$A$8),MATCH("Наименование",'С закупкой'!$A$8:$Z$8,0))&lt;&gt;"",INDEX('С закупкой'!$A:$Z,ROW()-ROW($A$8)+ROW('С закупкой'!$A$8),MATCH("Наименование",'С закупкой'!$A$8:$Z$8,0)),IF(ISTEXT(INDEX('С закупкой'!$A:$Z,ROW()-ROW($A$8)+ROW('С закупкой'!$A$8),MATCH("№",'С закупкой'!$A$8:$Z$8,0))),INDEX('С закупкой'!$A:$Z,ROW()-ROW($A$8)+ROW('С закупкой'!$A$8),MATCH("№",'С закупкой'!$A$8:$Z$8,0)),""))</f>
        <v/>
      </c>
      <c r="D405" s="49">
        <f>IF(INDEX('С закупкой'!$A:$Z,ROW()-ROW($A$8)+ROW('С закупкой'!$A$8),MATCH("Бренд",'С закупкой'!$A$8:$Z$8,0))="","",INDEX('С закупкой'!$A:$Z,ROW()-ROW($A$8)+ROW('С закупкой'!$A$8),MATCH("Бренд",'С закупкой'!$A$8:$Z$8,0)))</f>
        <v/>
      </c>
      <c r="E405" s="50">
        <f>IF(INDEX('С закупкой'!$A:$Z,ROW()-ROW($A$8)+ROW('С закупкой'!$A$8),MATCH("Артикул",'С закупкой'!$A$8:$Z$8,0))="","",INDEX('С закупкой'!$A:$Z,ROW()-ROW($A$8)+ROW('С закупкой'!$A$8),MATCH("Артикул",'С закупкой'!$A$8:$Z$8,0)))</f>
        <v/>
      </c>
      <c r="F405" s="49">
        <f>IF(INDEX('С закупкой'!$A:$Z,ROW()-ROW($A$8)+ROW('С закупкой'!$A$8),MATCH("Комната",'С закупкой'!$A$8:$Z$8,0))="","",INDEX('С закупкой'!$A:$Z,ROW()-ROW($A$8)+ROW('С закупкой'!$A$8),MATCH("Комната",'С закупкой'!$A$8:$Z$8,0)))</f>
        <v/>
      </c>
      <c r="G405" s="51">
        <f>IF(INDEX('С закупкой'!$A:$Z,ROW()-ROW($A$8)+ROW('С закупкой'!$A$8),MATCH("Кол-во",'С закупкой'!$A$8:$Z$8,0))="","",INDEX('С закупкой'!$A:$Z,ROW()-ROW($A$8)+ROW('С закупкой'!$A$8),MATCH("Кол-во",'С закупкой'!$A$8:$Z$8,0)))</f>
        <v/>
      </c>
      <c r="H405" s="52">
        <f>IF(INDEX('С закупкой'!$A:$Z,ROW()-ROW($A$8)+ROW('С закупкой'!$A$8),MATCH("Ед.",'С закупкой'!$A$8:$Z$8,0))="","",INDEX('С закупкой'!$A:$Z,ROW()-ROW($A$8)+ROW('С закупкой'!$A$8),MATCH("Ед.",'С закупкой'!$A$8:$Z$8,0)))</f>
        <v/>
      </c>
      <c r="I405" s="53">
        <f>IF(INDEX('С закупкой'!$A:$Z,ROW()-ROW($A$8)+ROW('С закупкой'!$A$8),MATCH("Клиенту за ед.",'С закупкой'!$A$8:$Z$8,0))="","",INDEX('С закупкой'!$A:$Z,ROW()-ROW($A$8)+ROW('С закупкой'!$A$8),MATCH("Клиенту за ед.",'С закупкой'!$A$8:$Z$8,0)))</f>
        <v/>
      </c>
      <c r="J405" s="54">
        <f>IF(LEFT($C405,6)="Итого:",SUM(J$8:J404)-2*SUMIF($C$8:$C404,"Итого:*",J$8:J404),IF($C405="ИТОГО ПО ПРОЕКТУ",SUM(J$8:J404)-SUMIF($C$8:$C404,"Итого:*",J$8:J404),IF(INDEX('С закупкой'!$A:$Z,ROW()-ROW($A$8)+ROW('С закупкой'!$A$8),MATCH("Сумма клиенту",'С закупкой'!$A$8:$Z$8,0))="","",INDEX('С закупкой'!$A:$Z,ROW()-ROW($A$8)+ROW('С закупкой'!$A$8),MATCH("Сумма клиенту",'С закупкой'!$A$8:$Z$8,0)))))</f>
        <v/>
      </c>
      <c r="K405" s="50">
        <f>IF(INDEX('С закупкой'!$A:$Z,ROW()-ROW($A$8)+ROW('С закупкой'!$A$8),MATCH("Поставка",'С закупкой'!$A$8:$Z$8,0))="","",INDEX('С закупкой'!$A:$Z,ROW()-ROW($A$8)+ROW('С закупкой'!$A$8),MATCH("Поставка",'С закупкой'!$A$8:$Z$8,0)))</f>
        <v/>
      </c>
      <c r="L405" s="50">
        <f>IF(INDEX('С закупкой'!$A:$Z,ROW()-ROW($A$8)+ROW('С закупкой'!$A$8),MATCH("Примечание",'С закупкой'!$A$8:$Z$8,0))="","",INDEX('С закупкой'!$A:$Z,ROW()-ROW($A$8)+ROW('С закупкой'!$A$8),MATCH("Примечание",'С закупкой'!$A$8:$Z$8,0)))</f>
        <v/>
      </c>
    </row>
    <row r="406" ht="36" customHeight="1">
      <c r="A406" s="47">
        <f>IF(ISNA(MATCH("№",'С закупкой'!$A$8:$Z$8,0)),"!",IF(ISNUMBER(INDEX('С закупкой'!$A:$Z,ROW()-ROW($A$8)+ROW('С закупкой'!$A$8),MATCH("№",'С закупкой'!$A$8:$Z$8,0))),INDEX('С закупкой'!$A:$Z,ROW()-ROW($A$8)+ROW('С закупкой'!$A$8),MATCH("№",'С закупкой'!$A$8:$Z$8,0)),""))</f>
        <v/>
      </c>
      <c r="B406" s="48">
        <f>IF(ISBLANK(INDEX('С закупкой'!$A:$Z,ROW()-ROW($A$8)+ROW('С закупкой'!$A$8),MATCH("Фото",'С закупкой'!$A$8:$Z$8,0))),"",INDEX('С закупкой'!$A:$Z,ROW()-ROW($A$8)+ROW('С закупкой'!$A$8),MATCH("Фото",'С закупкой'!$A$8:$Z$8,0)))</f>
        <v/>
      </c>
      <c r="C406" s="49">
        <f>IF(INDEX('С закупкой'!$A:$Z,ROW()-ROW($A$8)+ROW('С закупкой'!$A$8),MATCH("Наименование",'С закупкой'!$A$8:$Z$8,0))&lt;&gt;"",INDEX('С закупкой'!$A:$Z,ROW()-ROW($A$8)+ROW('С закупкой'!$A$8),MATCH("Наименование",'С закупкой'!$A$8:$Z$8,0)),IF(ISTEXT(INDEX('С закупкой'!$A:$Z,ROW()-ROW($A$8)+ROW('С закупкой'!$A$8),MATCH("№",'С закупкой'!$A$8:$Z$8,0))),INDEX('С закупкой'!$A:$Z,ROW()-ROW($A$8)+ROW('С закупкой'!$A$8),MATCH("№",'С закупкой'!$A$8:$Z$8,0)),""))</f>
        <v/>
      </c>
      <c r="D406" s="49">
        <f>IF(INDEX('С закупкой'!$A:$Z,ROW()-ROW($A$8)+ROW('С закупкой'!$A$8),MATCH("Бренд",'С закупкой'!$A$8:$Z$8,0))="","",INDEX('С закупкой'!$A:$Z,ROW()-ROW($A$8)+ROW('С закупкой'!$A$8),MATCH("Бренд",'С закупкой'!$A$8:$Z$8,0)))</f>
        <v/>
      </c>
      <c r="E406" s="50">
        <f>IF(INDEX('С закупкой'!$A:$Z,ROW()-ROW($A$8)+ROW('С закупкой'!$A$8),MATCH("Артикул",'С закупкой'!$A$8:$Z$8,0))="","",INDEX('С закупкой'!$A:$Z,ROW()-ROW($A$8)+ROW('С закупкой'!$A$8),MATCH("Артикул",'С закупкой'!$A$8:$Z$8,0)))</f>
        <v/>
      </c>
      <c r="F406" s="49">
        <f>IF(INDEX('С закупкой'!$A:$Z,ROW()-ROW($A$8)+ROW('С закупкой'!$A$8),MATCH("Комната",'С закупкой'!$A$8:$Z$8,0))="","",INDEX('С закупкой'!$A:$Z,ROW()-ROW($A$8)+ROW('С закупкой'!$A$8),MATCH("Комната",'С закупкой'!$A$8:$Z$8,0)))</f>
        <v/>
      </c>
      <c r="G406" s="51">
        <f>IF(INDEX('С закупкой'!$A:$Z,ROW()-ROW($A$8)+ROW('С закупкой'!$A$8),MATCH("Кол-во",'С закупкой'!$A$8:$Z$8,0))="","",INDEX('С закупкой'!$A:$Z,ROW()-ROW($A$8)+ROW('С закупкой'!$A$8),MATCH("Кол-во",'С закупкой'!$A$8:$Z$8,0)))</f>
        <v/>
      </c>
      <c r="H406" s="52">
        <f>IF(INDEX('С закупкой'!$A:$Z,ROW()-ROW($A$8)+ROW('С закупкой'!$A$8),MATCH("Ед.",'С закупкой'!$A$8:$Z$8,0))="","",INDEX('С закупкой'!$A:$Z,ROW()-ROW($A$8)+ROW('С закупкой'!$A$8),MATCH("Ед.",'С закупкой'!$A$8:$Z$8,0)))</f>
        <v/>
      </c>
      <c r="I406" s="53">
        <f>IF(INDEX('С закупкой'!$A:$Z,ROW()-ROW($A$8)+ROW('С закупкой'!$A$8),MATCH("Клиенту за ед.",'С закупкой'!$A$8:$Z$8,0))="","",INDEX('С закупкой'!$A:$Z,ROW()-ROW($A$8)+ROW('С закупкой'!$A$8),MATCH("Клиенту за ед.",'С закупкой'!$A$8:$Z$8,0)))</f>
        <v/>
      </c>
      <c r="J406" s="54">
        <f>IF(LEFT($C406,6)="Итого:",SUM(J$8:J405)-2*SUMIF($C$8:$C405,"Итого:*",J$8:J405),IF($C406="ИТОГО ПО ПРОЕКТУ",SUM(J$8:J405)-SUMIF($C$8:$C405,"Итого:*",J$8:J405),IF(INDEX('С закупкой'!$A:$Z,ROW()-ROW($A$8)+ROW('С закупкой'!$A$8),MATCH("Сумма клиенту",'С закупкой'!$A$8:$Z$8,0))="","",INDEX('С закупкой'!$A:$Z,ROW()-ROW($A$8)+ROW('С закупкой'!$A$8),MATCH("Сумма клиенту",'С закупкой'!$A$8:$Z$8,0)))))</f>
        <v/>
      </c>
      <c r="K406" s="50">
        <f>IF(INDEX('С закупкой'!$A:$Z,ROW()-ROW($A$8)+ROW('С закупкой'!$A$8),MATCH("Поставка",'С закупкой'!$A$8:$Z$8,0))="","",INDEX('С закупкой'!$A:$Z,ROW()-ROW($A$8)+ROW('С закупкой'!$A$8),MATCH("Поставка",'С закупкой'!$A$8:$Z$8,0)))</f>
        <v/>
      </c>
      <c r="L406" s="50">
        <f>IF(INDEX('С закупкой'!$A:$Z,ROW()-ROW($A$8)+ROW('С закупкой'!$A$8),MATCH("Примечание",'С закупкой'!$A$8:$Z$8,0))="","",INDEX('С закупкой'!$A:$Z,ROW()-ROW($A$8)+ROW('С закупкой'!$A$8),MATCH("Примечание",'С закупкой'!$A$8:$Z$8,0)))</f>
        <v/>
      </c>
    </row>
    <row r="407" ht="36" customHeight="1">
      <c r="A407" s="47">
        <f>IF(ISNA(MATCH("№",'С закупкой'!$A$8:$Z$8,0)),"!",IF(ISNUMBER(INDEX('С закупкой'!$A:$Z,ROW()-ROW($A$8)+ROW('С закупкой'!$A$8),MATCH("№",'С закупкой'!$A$8:$Z$8,0))),INDEX('С закупкой'!$A:$Z,ROW()-ROW($A$8)+ROW('С закупкой'!$A$8),MATCH("№",'С закупкой'!$A$8:$Z$8,0)),""))</f>
        <v/>
      </c>
      <c r="B407" s="48">
        <f>IF(ISBLANK(INDEX('С закупкой'!$A:$Z,ROW()-ROW($A$8)+ROW('С закупкой'!$A$8),MATCH("Фото",'С закупкой'!$A$8:$Z$8,0))),"",INDEX('С закупкой'!$A:$Z,ROW()-ROW($A$8)+ROW('С закупкой'!$A$8),MATCH("Фото",'С закупкой'!$A$8:$Z$8,0)))</f>
        <v/>
      </c>
      <c r="C407" s="49">
        <f>IF(INDEX('С закупкой'!$A:$Z,ROW()-ROW($A$8)+ROW('С закупкой'!$A$8),MATCH("Наименование",'С закупкой'!$A$8:$Z$8,0))&lt;&gt;"",INDEX('С закупкой'!$A:$Z,ROW()-ROW($A$8)+ROW('С закупкой'!$A$8),MATCH("Наименование",'С закупкой'!$A$8:$Z$8,0)),IF(ISTEXT(INDEX('С закупкой'!$A:$Z,ROW()-ROW($A$8)+ROW('С закупкой'!$A$8),MATCH("№",'С закупкой'!$A$8:$Z$8,0))),INDEX('С закупкой'!$A:$Z,ROW()-ROW($A$8)+ROW('С закупкой'!$A$8),MATCH("№",'С закупкой'!$A$8:$Z$8,0)),""))</f>
        <v/>
      </c>
      <c r="D407" s="49">
        <f>IF(INDEX('С закупкой'!$A:$Z,ROW()-ROW($A$8)+ROW('С закупкой'!$A$8),MATCH("Бренд",'С закупкой'!$A$8:$Z$8,0))="","",INDEX('С закупкой'!$A:$Z,ROW()-ROW($A$8)+ROW('С закупкой'!$A$8),MATCH("Бренд",'С закупкой'!$A$8:$Z$8,0)))</f>
        <v/>
      </c>
      <c r="E407" s="50">
        <f>IF(INDEX('С закупкой'!$A:$Z,ROW()-ROW($A$8)+ROW('С закупкой'!$A$8),MATCH("Артикул",'С закупкой'!$A$8:$Z$8,0))="","",INDEX('С закупкой'!$A:$Z,ROW()-ROW($A$8)+ROW('С закупкой'!$A$8),MATCH("Артикул",'С закупкой'!$A$8:$Z$8,0)))</f>
        <v/>
      </c>
      <c r="F407" s="49">
        <f>IF(INDEX('С закупкой'!$A:$Z,ROW()-ROW($A$8)+ROW('С закупкой'!$A$8),MATCH("Комната",'С закупкой'!$A$8:$Z$8,0))="","",INDEX('С закупкой'!$A:$Z,ROW()-ROW($A$8)+ROW('С закупкой'!$A$8),MATCH("Комната",'С закупкой'!$A$8:$Z$8,0)))</f>
        <v/>
      </c>
      <c r="G407" s="51">
        <f>IF(INDEX('С закупкой'!$A:$Z,ROW()-ROW($A$8)+ROW('С закупкой'!$A$8),MATCH("Кол-во",'С закупкой'!$A$8:$Z$8,0))="","",INDEX('С закупкой'!$A:$Z,ROW()-ROW($A$8)+ROW('С закупкой'!$A$8),MATCH("Кол-во",'С закупкой'!$A$8:$Z$8,0)))</f>
        <v/>
      </c>
      <c r="H407" s="52">
        <f>IF(INDEX('С закупкой'!$A:$Z,ROW()-ROW($A$8)+ROW('С закупкой'!$A$8),MATCH("Ед.",'С закупкой'!$A$8:$Z$8,0))="","",INDEX('С закупкой'!$A:$Z,ROW()-ROW($A$8)+ROW('С закупкой'!$A$8),MATCH("Ед.",'С закупкой'!$A$8:$Z$8,0)))</f>
        <v/>
      </c>
      <c r="I407" s="53">
        <f>IF(INDEX('С закупкой'!$A:$Z,ROW()-ROW($A$8)+ROW('С закупкой'!$A$8),MATCH("Клиенту за ед.",'С закупкой'!$A$8:$Z$8,0))="","",INDEX('С закупкой'!$A:$Z,ROW()-ROW($A$8)+ROW('С закупкой'!$A$8),MATCH("Клиенту за ед.",'С закупкой'!$A$8:$Z$8,0)))</f>
        <v/>
      </c>
      <c r="J407" s="54">
        <f>IF(LEFT($C407,6)="Итого:",SUM(J$8:J406)-2*SUMIF($C$8:$C406,"Итого:*",J$8:J406),IF($C407="ИТОГО ПО ПРОЕКТУ",SUM(J$8:J406)-SUMIF($C$8:$C406,"Итого:*",J$8:J406),IF(INDEX('С закупкой'!$A:$Z,ROW()-ROW($A$8)+ROW('С закупкой'!$A$8),MATCH("Сумма клиенту",'С закупкой'!$A$8:$Z$8,0))="","",INDEX('С закупкой'!$A:$Z,ROW()-ROW($A$8)+ROW('С закупкой'!$A$8),MATCH("Сумма клиенту",'С закупкой'!$A$8:$Z$8,0)))))</f>
        <v/>
      </c>
      <c r="K407" s="50">
        <f>IF(INDEX('С закупкой'!$A:$Z,ROW()-ROW($A$8)+ROW('С закупкой'!$A$8),MATCH("Поставка",'С закупкой'!$A$8:$Z$8,0))="","",INDEX('С закупкой'!$A:$Z,ROW()-ROW($A$8)+ROW('С закупкой'!$A$8),MATCH("Поставка",'С закупкой'!$A$8:$Z$8,0)))</f>
        <v/>
      </c>
      <c r="L407" s="50">
        <f>IF(INDEX('С закупкой'!$A:$Z,ROW()-ROW($A$8)+ROW('С закупкой'!$A$8),MATCH("Примечание",'С закупкой'!$A$8:$Z$8,0))="","",INDEX('С закупкой'!$A:$Z,ROW()-ROW($A$8)+ROW('С закупкой'!$A$8),MATCH("Примечание",'С закупкой'!$A$8:$Z$8,0)))</f>
        <v/>
      </c>
    </row>
    <row r="408" ht="36" customHeight="1">
      <c r="A408" s="47">
        <f>IF(ISNA(MATCH("№",'С закупкой'!$A$8:$Z$8,0)),"!",IF(ISNUMBER(INDEX('С закупкой'!$A:$Z,ROW()-ROW($A$8)+ROW('С закупкой'!$A$8),MATCH("№",'С закупкой'!$A$8:$Z$8,0))),INDEX('С закупкой'!$A:$Z,ROW()-ROW($A$8)+ROW('С закупкой'!$A$8),MATCH("№",'С закупкой'!$A$8:$Z$8,0)),""))</f>
        <v/>
      </c>
      <c r="B408" s="48">
        <f>IF(ISBLANK(INDEX('С закупкой'!$A:$Z,ROW()-ROW($A$8)+ROW('С закупкой'!$A$8),MATCH("Фото",'С закупкой'!$A$8:$Z$8,0))),"",INDEX('С закупкой'!$A:$Z,ROW()-ROW($A$8)+ROW('С закупкой'!$A$8),MATCH("Фото",'С закупкой'!$A$8:$Z$8,0)))</f>
        <v/>
      </c>
      <c r="C408" s="49">
        <f>IF(INDEX('С закупкой'!$A:$Z,ROW()-ROW($A$8)+ROW('С закупкой'!$A$8),MATCH("Наименование",'С закупкой'!$A$8:$Z$8,0))&lt;&gt;"",INDEX('С закупкой'!$A:$Z,ROW()-ROW($A$8)+ROW('С закупкой'!$A$8),MATCH("Наименование",'С закупкой'!$A$8:$Z$8,0)),IF(ISTEXT(INDEX('С закупкой'!$A:$Z,ROW()-ROW($A$8)+ROW('С закупкой'!$A$8),MATCH("№",'С закупкой'!$A$8:$Z$8,0))),INDEX('С закупкой'!$A:$Z,ROW()-ROW($A$8)+ROW('С закупкой'!$A$8),MATCH("№",'С закупкой'!$A$8:$Z$8,0)),""))</f>
        <v/>
      </c>
      <c r="D408" s="49">
        <f>IF(INDEX('С закупкой'!$A:$Z,ROW()-ROW($A$8)+ROW('С закупкой'!$A$8),MATCH("Бренд",'С закупкой'!$A$8:$Z$8,0))="","",INDEX('С закупкой'!$A:$Z,ROW()-ROW($A$8)+ROW('С закупкой'!$A$8),MATCH("Бренд",'С закупкой'!$A$8:$Z$8,0)))</f>
        <v/>
      </c>
      <c r="E408" s="50">
        <f>IF(INDEX('С закупкой'!$A:$Z,ROW()-ROW($A$8)+ROW('С закупкой'!$A$8),MATCH("Артикул",'С закупкой'!$A$8:$Z$8,0))="","",INDEX('С закупкой'!$A:$Z,ROW()-ROW($A$8)+ROW('С закупкой'!$A$8),MATCH("Артикул",'С закупкой'!$A$8:$Z$8,0)))</f>
        <v/>
      </c>
      <c r="F408" s="49">
        <f>IF(INDEX('С закупкой'!$A:$Z,ROW()-ROW($A$8)+ROW('С закупкой'!$A$8),MATCH("Комната",'С закупкой'!$A$8:$Z$8,0))="","",INDEX('С закупкой'!$A:$Z,ROW()-ROW($A$8)+ROW('С закупкой'!$A$8),MATCH("Комната",'С закупкой'!$A$8:$Z$8,0)))</f>
        <v/>
      </c>
      <c r="G408" s="51">
        <f>IF(INDEX('С закупкой'!$A:$Z,ROW()-ROW($A$8)+ROW('С закупкой'!$A$8),MATCH("Кол-во",'С закупкой'!$A$8:$Z$8,0))="","",INDEX('С закупкой'!$A:$Z,ROW()-ROW($A$8)+ROW('С закупкой'!$A$8),MATCH("Кол-во",'С закупкой'!$A$8:$Z$8,0)))</f>
        <v/>
      </c>
      <c r="H408" s="52">
        <f>IF(INDEX('С закупкой'!$A:$Z,ROW()-ROW($A$8)+ROW('С закупкой'!$A$8),MATCH("Ед.",'С закупкой'!$A$8:$Z$8,0))="","",INDEX('С закупкой'!$A:$Z,ROW()-ROW($A$8)+ROW('С закупкой'!$A$8),MATCH("Ед.",'С закупкой'!$A$8:$Z$8,0)))</f>
        <v/>
      </c>
      <c r="I408" s="53">
        <f>IF(INDEX('С закупкой'!$A:$Z,ROW()-ROW($A$8)+ROW('С закупкой'!$A$8),MATCH("Клиенту за ед.",'С закупкой'!$A$8:$Z$8,0))="","",INDEX('С закупкой'!$A:$Z,ROW()-ROW($A$8)+ROW('С закупкой'!$A$8),MATCH("Клиенту за ед.",'С закупкой'!$A$8:$Z$8,0)))</f>
        <v/>
      </c>
      <c r="J408" s="54">
        <f>IF(LEFT($C408,6)="Итого:",SUM(J$8:J407)-2*SUMIF($C$8:$C407,"Итого:*",J$8:J407),IF($C408="ИТОГО ПО ПРОЕКТУ",SUM(J$8:J407)-SUMIF($C$8:$C407,"Итого:*",J$8:J407),IF(INDEX('С закупкой'!$A:$Z,ROW()-ROW($A$8)+ROW('С закупкой'!$A$8),MATCH("Сумма клиенту",'С закупкой'!$A$8:$Z$8,0))="","",INDEX('С закупкой'!$A:$Z,ROW()-ROW($A$8)+ROW('С закупкой'!$A$8),MATCH("Сумма клиенту",'С закупкой'!$A$8:$Z$8,0)))))</f>
        <v/>
      </c>
      <c r="K408" s="50">
        <f>IF(INDEX('С закупкой'!$A:$Z,ROW()-ROW($A$8)+ROW('С закупкой'!$A$8),MATCH("Поставка",'С закупкой'!$A$8:$Z$8,0))="","",INDEX('С закупкой'!$A:$Z,ROW()-ROW($A$8)+ROW('С закупкой'!$A$8),MATCH("Поставка",'С закупкой'!$A$8:$Z$8,0)))</f>
        <v/>
      </c>
      <c r="L408" s="50">
        <f>IF(INDEX('С закупкой'!$A:$Z,ROW()-ROW($A$8)+ROW('С закупкой'!$A$8),MATCH("Примечание",'С закупкой'!$A$8:$Z$8,0))="","",INDEX('С закупкой'!$A:$Z,ROW()-ROW($A$8)+ROW('С закупкой'!$A$8),MATCH("Примечание",'С закупкой'!$A$8:$Z$8,0)))</f>
        <v/>
      </c>
    </row>
    <row r="409" ht="36" customHeight="1">
      <c r="A409" s="47">
        <f>IF(ISNA(MATCH("№",'С закупкой'!$A$8:$Z$8,0)),"!",IF(ISNUMBER(INDEX('С закупкой'!$A:$Z,ROW()-ROW($A$8)+ROW('С закупкой'!$A$8),MATCH("№",'С закупкой'!$A$8:$Z$8,0))),INDEX('С закупкой'!$A:$Z,ROW()-ROW($A$8)+ROW('С закупкой'!$A$8),MATCH("№",'С закупкой'!$A$8:$Z$8,0)),""))</f>
        <v/>
      </c>
      <c r="B409" s="48">
        <f>IF(ISBLANK(INDEX('С закупкой'!$A:$Z,ROW()-ROW($A$8)+ROW('С закупкой'!$A$8),MATCH("Фото",'С закупкой'!$A$8:$Z$8,0))),"",INDEX('С закупкой'!$A:$Z,ROW()-ROW($A$8)+ROW('С закупкой'!$A$8),MATCH("Фото",'С закупкой'!$A$8:$Z$8,0)))</f>
        <v/>
      </c>
      <c r="C409" s="49">
        <f>IF(INDEX('С закупкой'!$A:$Z,ROW()-ROW($A$8)+ROW('С закупкой'!$A$8),MATCH("Наименование",'С закупкой'!$A$8:$Z$8,0))&lt;&gt;"",INDEX('С закупкой'!$A:$Z,ROW()-ROW($A$8)+ROW('С закупкой'!$A$8),MATCH("Наименование",'С закупкой'!$A$8:$Z$8,0)),IF(ISTEXT(INDEX('С закупкой'!$A:$Z,ROW()-ROW($A$8)+ROW('С закупкой'!$A$8),MATCH("№",'С закупкой'!$A$8:$Z$8,0))),INDEX('С закупкой'!$A:$Z,ROW()-ROW($A$8)+ROW('С закупкой'!$A$8),MATCH("№",'С закупкой'!$A$8:$Z$8,0)),""))</f>
        <v/>
      </c>
      <c r="D409" s="49">
        <f>IF(INDEX('С закупкой'!$A:$Z,ROW()-ROW($A$8)+ROW('С закупкой'!$A$8),MATCH("Бренд",'С закупкой'!$A$8:$Z$8,0))="","",INDEX('С закупкой'!$A:$Z,ROW()-ROW($A$8)+ROW('С закупкой'!$A$8),MATCH("Бренд",'С закупкой'!$A$8:$Z$8,0)))</f>
        <v/>
      </c>
      <c r="E409" s="50">
        <f>IF(INDEX('С закупкой'!$A:$Z,ROW()-ROW($A$8)+ROW('С закупкой'!$A$8),MATCH("Артикул",'С закупкой'!$A$8:$Z$8,0))="","",INDEX('С закупкой'!$A:$Z,ROW()-ROW($A$8)+ROW('С закупкой'!$A$8),MATCH("Артикул",'С закупкой'!$A$8:$Z$8,0)))</f>
        <v/>
      </c>
      <c r="F409" s="49">
        <f>IF(INDEX('С закупкой'!$A:$Z,ROW()-ROW($A$8)+ROW('С закупкой'!$A$8),MATCH("Комната",'С закупкой'!$A$8:$Z$8,0))="","",INDEX('С закупкой'!$A:$Z,ROW()-ROW($A$8)+ROW('С закупкой'!$A$8),MATCH("Комната",'С закупкой'!$A$8:$Z$8,0)))</f>
        <v/>
      </c>
      <c r="G409" s="51">
        <f>IF(INDEX('С закупкой'!$A:$Z,ROW()-ROW($A$8)+ROW('С закупкой'!$A$8),MATCH("Кол-во",'С закупкой'!$A$8:$Z$8,0))="","",INDEX('С закупкой'!$A:$Z,ROW()-ROW($A$8)+ROW('С закупкой'!$A$8),MATCH("Кол-во",'С закупкой'!$A$8:$Z$8,0)))</f>
        <v/>
      </c>
      <c r="H409" s="52">
        <f>IF(INDEX('С закупкой'!$A:$Z,ROW()-ROW($A$8)+ROW('С закупкой'!$A$8),MATCH("Ед.",'С закупкой'!$A$8:$Z$8,0))="","",INDEX('С закупкой'!$A:$Z,ROW()-ROW($A$8)+ROW('С закупкой'!$A$8),MATCH("Ед.",'С закупкой'!$A$8:$Z$8,0)))</f>
        <v/>
      </c>
      <c r="I409" s="53">
        <f>IF(INDEX('С закупкой'!$A:$Z,ROW()-ROW($A$8)+ROW('С закупкой'!$A$8),MATCH("Клиенту за ед.",'С закупкой'!$A$8:$Z$8,0))="","",INDEX('С закупкой'!$A:$Z,ROW()-ROW($A$8)+ROW('С закупкой'!$A$8),MATCH("Клиенту за ед.",'С закупкой'!$A$8:$Z$8,0)))</f>
        <v/>
      </c>
      <c r="J409" s="54">
        <f>IF(LEFT($C409,6)="Итого:",SUM(J$8:J408)-2*SUMIF($C$8:$C408,"Итого:*",J$8:J408),IF($C409="ИТОГО ПО ПРОЕКТУ",SUM(J$8:J408)-SUMIF($C$8:$C408,"Итого:*",J$8:J408),IF(INDEX('С закупкой'!$A:$Z,ROW()-ROW($A$8)+ROW('С закупкой'!$A$8),MATCH("Сумма клиенту",'С закупкой'!$A$8:$Z$8,0))="","",INDEX('С закупкой'!$A:$Z,ROW()-ROW($A$8)+ROW('С закупкой'!$A$8),MATCH("Сумма клиенту",'С закупкой'!$A$8:$Z$8,0)))))</f>
        <v/>
      </c>
      <c r="K409" s="50">
        <f>IF(INDEX('С закупкой'!$A:$Z,ROW()-ROW($A$8)+ROW('С закупкой'!$A$8),MATCH("Поставка",'С закупкой'!$A$8:$Z$8,0))="","",INDEX('С закупкой'!$A:$Z,ROW()-ROW($A$8)+ROW('С закупкой'!$A$8),MATCH("Поставка",'С закупкой'!$A$8:$Z$8,0)))</f>
        <v/>
      </c>
      <c r="L409" s="50">
        <f>IF(INDEX('С закупкой'!$A:$Z,ROW()-ROW($A$8)+ROW('С закупкой'!$A$8),MATCH("Примечание",'С закупкой'!$A$8:$Z$8,0))="","",INDEX('С закупкой'!$A:$Z,ROW()-ROW($A$8)+ROW('С закупкой'!$A$8),MATCH("Примечание",'С закупкой'!$A$8:$Z$8,0)))</f>
        <v/>
      </c>
    </row>
    <row r="410" ht="36" customHeight="1">
      <c r="A410" s="47">
        <f>IF(ISNA(MATCH("№",'С закупкой'!$A$8:$Z$8,0)),"!",IF(ISNUMBER(INDEX('С закупкой'!$A:$Z,ROW()-ROW($A$8)+ROW('С закупкой'!$A$8),MATCH("№",'С закупкой'!$A$8:$Z$8,0))),INDEX('С закупкой'!$A:$Z,ROW()-ROW($A$8)+ROW('С закупкой'!$A$8),MATCH("№",'С закупкой'!$A$8:$Z$8,0)),""))</f>
        <v/>
      </c>
      <c r="B410" s="48">
        <f>IF(ISBLANK(INDEX('С закупкой'!$A:$Z,ROW()-ROW($A$8)+ROW('С закупкой'!$A$8),MATCH("Фото",'С закупкой'!$A$8:$Z$8,0))),"",INDEX('С закупкой'!$A:$Z,ROW()-ROW($A$8)+ROW('С закупкой'!$A$8),MATCH("Фото",'С закупкой'!$A$8:$Z$8,0)))</f>
        <v/>
      </c>
      <c r="C410" s="49">
        <f>IF(INDEX('С закупкой'!$A:$Z,ROW()-ROW($A$8)+ROW('С закупкой'!$A$8),MATCH("Наименование",'С закупкой'!$A$8:$Z$8,0))&lt;&gt;"",INDEX('С закупкой'!$A:$Z,ROW()-ROW($A$8)+ROW('С закупкой'!$A$8),MATCH("Наименование",'С закупкой'!$A$8:$Z$8,0)),IF(ISTEXT(INDEX('С закупкой'!$A:$Z,ROW()-ROW($A$8)+ROW('С закупкой'!$A$8),MATCH("№",'С закупкой'!$A$8:$Z$8,0))),INDEX('С закупкой'!$A:$Z,ROW()-ROW($A$8)+ROW('С закупкой'!$A$8),MATCH("№",'С закупкой'!$A$8:$Z$8,0)),""))</f>
        <v/>
      </c>
      <c r="D410" s="49">
        <f>IF(INDEX('С закупкой'!$A:$Z,ROW()-ROW($A$8)+ROW('С закупкой'!$A$8),MATCH("Бренд",'С закупкой'!$A$8:$Z$8,0))="","",INDEX('С закупкой'!$A:$Z,ROW()-ROW($A$8)+ROW('С закупкой'!$A$8),MATCH("Бренд",'С закупкой'!$A$8:$Z$8,0)))</f>
        <v/>
      </c>
      <c r="E410" s="50">
        <f>IF(INDEX('С закупкой'!$A:$Z,ROW()-ROW($A$8)+ROW('С закупкой'!$A$8),MATCH("Артикул",'С закупкой'!$A$8:$Z$8,0))="","",INDEX('С закупкой'!$A:$Z,ROW()-ROW($A$8)+ROW('С закупкой'!$A$8),MATCH("Артикул",'С закупкой'!$A$8:$Z$8,0)))</f>
        <v/>
      </c>
      <c r="F410" s="49">
        <f>IF(INDEX('С закупкой'!$A:$Z,ROW()-ROW($A$8)+ROW('С закупкой'!$A$8),MATCH("Комната",'С закупкой'!$A$8:$Z$8,0))="","",INDEX('С закупкой'!$A:$Z,ROW()-ROW($A$8)+ROW('С закупкой'!$A$8),MATCH("Комната",'С закупкой'!$A$8:$Z$8,0)))</f>
        <v/>
      </c>
      <c r="G410" s="51">
        <f>IF(INDEX('С закупкой'!$A:$Z,ROW()-ROW($A$8)+ROW('С закупкой'!$A$8),MATCH("Кол-во",'С закупкой'!$A$8:$Z$8,0))="","",INDEX('С закупкой'!$A:$Z,ROW()-ROW($A$8)+ROW('С закупкой'!$A$8),MATCH("Кол-во",'С закупкой'!$A$8:$Z$8,0)))</f>
        <v/>
      </c>
      <c r="H410" s="52">
        <f>IF(INDEX('С закупкой'!$A:$Z,ROW()-ROW($A$8)+ROW('С закупкой'!$A$8),MATCH("Ед.",'С закупкой'!$A$8:$Z$8,0))="","",INDEX('С закупкой'!$A:$Z,ROW()-ROW($A$8)+ROW('С закупкой'!$A$8),MATCH("Ед.",'С закупкой'!$A$8:$Z$8,0)))</f>
        <v/>
      </c>
      <c r="I410" s="53">
        <f>IF(INDEX('С закупкой'!$A:$Z,ROW()-ROW($A$8)+ROW('С закупкой'!$A$8),MATCH("Клиенту за ед.",'С закупкой'!$A$8:$Z$8,0))="","",INDEX('С закупкой'!$A:$Z,ROW()-ROW($A$8)+ROW('С закупкой'!$A$8),MATCH("Клиенту за ед.",'С закупкой'!$A$8:$Z$8,0)))</f>
        <v/>
      </c>
      <c r="J410" s="54">
        <f>IF(LEFT($C410,6)="Итого:",SUM(J$8:J409)-2*SUMIF($C$8:$C409,"Итого:*",J$8:J409),IF($C410="ИТОГО ПО ПРОЕКТУ",SUM(J$8:J409)-SUMIF($C$8:$C409,"Итого:*",J$8:J409),IF(INDEX('С закупкой'!$A:$Z,ROW()-ROW($A$8)+ROW('С закупкой'!$A$8),MATCH("Сумма клиенту",'С закупкой'!$A$8:$Z$8,0))="","",INDEX('С закупкой'!$A:$Z,ROW()-ROW($A$8)+ROW('С закупкой'!$A$8),MATCH("Сумма клиенту",'С закупкой'!$A$8:$Z$8,0)))))</f>
        <v/>
      </c>
      <c r="K410" s="50">
        <f>IF(INDEX('С закупкой'!$A:$Z,ROW()-ROW($A$8)+ROW('С закупкой'!$A$8),MATCH("Поставка",'С закупкой'!$A$8:$Z$8,0))="","",INDEX('С закупкой'!$A:$Z,ROW()-ROW($A$8)+ROW('С закупкой'!$A$8),MATCH("Поставка",'С закупкой'!$A$8:$Z$8,0)))</f>
        <v/>
      </c>
      <c r="L410" s="50">
        <f>IF(INDEX('С закупкой'!$A:$Z,ROW()-ROW($A$8)+ROW('С закупкой'!$A$8),MATCH("Примечание",'С закупкой'!$A$8:$Z$8,0))="","",INDEX('С закупкой'!$A:$Z,ROW()-ROW($A$8)+ROW('С закупкой'!$A$8),MATCH("Примечание",'С закупкой'!$A$8:$Z$8,0)))</f>
        <v/>
      </c>
    </row>
    <row r="411" ht="36" customHeight="1">
      <c r="A411" s="47">
        <f>IF(ISNA(MATCH("№",'С закупкой'!$A$8:$Z$8,0)),"!",IF(ISNUMBER(INDEX('С закупкой'!$A:$Z,ROW()-ROW($A$8)+ROW('С закупкой'!$A$8),MATCH("№",'С закупкой'!$A$8:$Z$8,0))),INDEX('С закупкой'!$A:$Z,ROW()-ROW($A$8)+ROW('С закупкой'!$A$8),MATCH("№",'С закупкой'!$A$8:$Z$8,0)),""))</f>
        <v/>
      </c>
      <c r="B411" s="48">
        <f>IF(ISBLANK(INDEX('С закупкой'!$A:$Z,ROW()-ROW($A$8)+ROW('С закупкой'!$A$8),MATCH("Фото",'С закупкой'!$A$8:$Z$8,0))),"",INDEX('С закупкой'!$A:$Z,ROW()-ROW($A$8)+ROW('С закупкой'!$A$8),MATCH("Фото",'С закупкой'!$A$8:$Z$8,0)))</f>
        <v/>
      </c>
      <c r="C411" s="49">
        <f>IF(INDEX('С закупкой'!$A:$Z,ROW()-ROW($A$8)+ROW('С закупкой'!$A$8),MATCH("Наименование",'С закупкой'!$A$8:$Z$8,0))&lt;&gt;"",INDEX('С закупкой'!$A:$Z,ROW()-ROW($A$8)+ROW('С закупкой'!$A$8),MATCH("Наименование",'С закупкой'!$A$8:$Z$8,0)),IF(ISTEXT(INDEX('С закупкой'!$A:$Z,ROW()-ROW($A$8)+ROW('С закупкой'!$A$8),MATCH("№",'С закупкой'!$A$8:$Z$8,0))),INDEX('С закупкой'!$A:$Z,ROW()-ROW($A$8)+ROW('С закупкой'!$A$8),MATCH("№",'С закупкой'!$A$8:$Z$8,0)),""))</f>
        <v/>
      </c>
      <c r="D411" s="49">
        <f>IF(INDEX('С закупкой'!$A:$Z,ROW()-ROW($A$8)+ROW('С закупкой'!$A$8),MATCH("Бренд",'С закупкой'!$A$8:$Z$8,0))="","",INDEX('С закупкой'!$A:$Z,ROW()-ROW($A$8)+ROW('С закупкой'!$A$8),MATCH("Бренд",'С закупкой'!$A$8:$Z$8,0)))</f>
        <v/>
      </c>
      <c r="E411" s="50">
        <f>IF(INDEX('С закупкой'!$A:$Z,ROW()-ROW($A$8)+ROW('С закупкой'!$A$8),MATCH("Артикул",'С закупкой'!$A$8:$Z$8,0))="","",INDEX('С закупкой'!$A:$Z,ROW()-ROW($A$8)+ROW('С закупкой'!$A$8),MATCH("Артикул",'С закупкой'!$A$8:$Z$8,0)))</f>
        <v/>
      </c>
      <c r="F411" s="49">
        <f>IF(INDEX('С закупкой'!$A:$Z,ROW()-ROW($A$8)+ROW('С закупкой'!$A$8),MATCH("Комната",'С закупкой'!$A$8:$Z$8,0))="","",INDEX('С закупкой'!$A:$Z,ROW()-ROW($A$8)+ROW('С закупкой'!$A$8),MATCH("Комната",'С закупкой'!$A$8:$Z$8,0)))</f>
        <v/>
      </c>
      <c r="G411" s="51">
        <f>IF(INDEX('С закупкой'!$A:$Z,ROW()-ROW($A$8)+ROW('С закупкой'!$A$8),MATCH("Кол-во",'С закупкой'!$A$8:$Z$8,0))="","",INDEX('С закупкой'!$A:$Z,ROW()-ROW($A$8)+ROW('С закупкой'!$A$8),MATCH("Кол-во",'С закупкой'!$A$8:$Z$8,0)))</f>
        <v/>
      </c>
      <c r="H411" s="52">
        <f>IF(INDEX('С закупкой'!$A:$Z,ROW()-ROW($A$8)+ROW('С закупкой'!$A$8),MATCH("Ед.",'С закупкой'!$A$8:$Z$8,0))="","",INDEX('С закупкой'!$A:$Z,ROW()-ROW($A$8)+ROW('С закупкой'!$A$8),MATCH("Ед.",'С закупкой'!$A$8:$Z$8,0)))</f>
        <v/>
      </c>
      <c r="I411" s="53">
        <f>IF(INDEX('С закупкой'!$A:$Z,ROW()-ROW($A$8)+ROW('С закупкой'!$A$8),MATCH("Клиенту за ед.",'С закупкой'!$A$8:$Z$8,0))="","",INDEX('С закупкой'!$A:$Z,ROW()-ROW($A$8)+ROW('С закупкой'!$A$8),MATCH("Клиенту за ед.",'С закупкой'!$A$8:$Z$8,0)))</f>
        <v/>
      </c>
      <c r="J411" s="54">
        <f>IF(LEFT($C411,6)="Итого:",SUM(J$8:J410)-2*SUMIF($C$8:$C410,"Итого:*",J$8:J410),IF($C411="ИТОГО ПО ПРОЕКТУ",SUM(J$8:J410)-SUMIF($C$8:$C410,"Итого:*",J$8:J410),IF(INDEX('С закупкой'!$A:$Z,ROW()-ROW($A$8)+ROW('С закупкой'!$A$8),MATCH("Сумма клиенту",'С закупкой'!$A$8:$Z$8,0))="","",INDEX('С закупкой'!$A:$Z,ROW()-ROW($A$8)+ROW('С закупкой'!$A$8),MATCH("Сумма клиенту",'С закупкой'!$A$8:$Z$8,0)))))</f>
        <v/>
      </c>
      <c r="K411" s="50">
        <f>IF(INDEX('С закупкой'!$A:$Z,ROW()-ROW($A$8)+ROW('С закупкой'!$A$8),MATCH("Поставка",'С закупкой'!$A$8:$Z$8,0))="","",INDEX('С закупкой'!$A:$Z,ROW()-ROW($A$8)+ROW('С закупкой'!$A$8),MATCH("Поставка",'С закупкой'!$A$8:$Z$8,0)))</f>
        <v/>
      </c>
      <c r="L411" s="50">
        <f>IF(INDEX('С закупкой'!$A:$Z,ROW()-ROW($A$8)+ROW('С закупкой'!$A$8),MATCH("Примечание",'С закупкой'!$A$8:$Z$8,0))="","",INDEX('С закупкой'!$A:$Z,ROW()-ROW($A$8)+ROW('С закупкой'!$A$8),MATCH("Примечание",'С закупкой'!$A$8:$Z$8,0)))</f>
        <v/>
      </c>
    </row>
    <row r="412" ht="36" customHeight="1">
      <c r="A412" s="47">
        <f>IF(ISNA(MATCH("№",'С закупкой'!$A$8:$Z$8,0)),"!",IF(ISNUMBER(INDEX('С закупкой'!$A:$Z,ROW()-ROW($A$8)+ROW('С закупкой'!$A$8),MATCH("№",'С закупкой'!$A$8:$Z$8,0))),INDEX('С закупкой'!$A:$Z,ROW()-ROW($A$8)+ROW('С закупкой'!$A$8),MATCH("№",'С закупкой'!$A$8:$Z$8,0)),""))</f>
        <v/>
      </c>
      <c r="B412" s="48">
        <f>IF(ISBLANK(INDEX('С закупкой'!$A:$Z,ROW()-ROW($A$8)+ROW('С закупкой'!$A$8),MATCH("Фото",'С закупкой'!$A$8:$Z$8,0))),"",INDEX('С закупкой'!$A:$Z,ROW()-ROW($A$8)+ROW('С закупкой'!$A$8),MATCH("Фото",'С закупкой'!$A$8:$Z$8,0)))</f>
        <v/>
      </c>
      <c r="C412" s="49">
        <f>IF(INDEX('С закупкой'!$A:$Z,ROW()-ROW($A$8)+ROW('С закупкой'!$A$8),MATCH("Наименование",'С закупкой'!$A$8:$Z$8,0))&lt;&gt;"",INDEX('С закупкой'!$A:$Z,ROW()-ROW($A$8)+ROW('С закупкой'!$A$8),MATCH("Наименование",'С закупкой'!$A$8:$Z$8,0)),IF(ISTEXT(INDEX('С закупкой'!$A:$Z,ROW()-ROW($A$8)+ROW('С закупкой'!$A$8),MATCH("№",'С закупкой'!$A$8:$Z$8,0))),INDEX('С закупкой'!$A:$Z,ROW()-ROW($A$8)+ROW('С закупкой'!$A$8),MATCH("№",'С закупкой'!$A$8:$Z$8,0)),""))</f>
        <v/>
      </c>
      <c r="D412" s="49">
        <f>IF(INDEX('С закупкой'!$A:$Z,ROW()-ROW($A$8)+ROW('С закупкой'!$A$8),MATCH("Бренд",'С закупкой'!$A$8:$Z$8,0))="","",INDEX('С закупкой'!$A:$Z,ROW()-ROW($A$8)+ROW('С закупкой'!$A$8),MATCH("Бренд",'С закупкой'!$A$8:$Z$8,0)))</f>
        <v/>
      </c>
      <c r="E412" s="50">
        <f>IF(INDEX('С закупкой'!$A:$Z,ROW()-ROW($A$8)+ROW('С закупкой'!$A$8),MATCH("Артикул",'С закупкой'!$A$8:$Z$8,0))="","",INDEX('С закупкой'!$A:$Z,ROW()-ROW($A$8)+ROW('С закупкой'!$A$8),MATCH("Артикул",'С закупкой'!$A$8:$Z$8,0)))</f>
        <v/>
      </c>
      <c r="F412" s="49">
        <f>IF(INDEX('С закупкой'!$A:$Z,ROW()-ROW($A$8)+ROW('С закупкой'!$A$8),MATCH("Комната",'С закупкой'!$A$8:$Z$8,0))="","",INDEX('С закупкой'!$A:$Z,ROW()-ROW($A$8)+ROW('С закупкой'!$A$8),MATCH("Комната",'С закупкой'!$A$8:$Z$8,0)))</f>
        <v/>
      </c>
      <c r="G412" s="51">
        <f>IF(INDEX('С закупкой'!$A:$Z,ROW()-ROW($A$8)+ROW('С закупкой'!$A$8),MATCH("Кол-во",'С закупкой'!$A$8:$Z$8,0))="","",INDEX('С закупкой'!$A:$Z,ROW()-ROW($A$8)+ROW('С закупкой'!$A$8),MATCH("Кол-во",'С закупкой'!$A$8:$Z$8,0)))</f>
        <v/>
      </c>
      <c r="H412" s="52">
        <f>IF(INDEX('С закупкой'!$A:$Z,ROW()-ROW($A$8)+ROW('С закупкой'!$A$8),MATCH("Ед.",'С закупкой'!$A$8:$Z$8,0))="","",INDEX('С закупкой'!$A:$Z,ROW()-ROW($A$8)+ROW('С закупкой'!$A$8),MATCH("Ед.",'С закупкой'!$A$8:$Z$8,0)))</f>
        <v/>
      </c>
      <c r="I412" s="53">
        <f>IF(INDEX('С закупкой'!$A:$Z,ROW()-ROW($A$8)+ROW('С закупкой'!$A$8),MATCH("Клиенту за ед.",'С закупкой'!$A$8:$Z$8,0))="","",INDEX('С закупкой'!$A:$Z,ROW()-ROW($A$8)+ROW('С закупкой'!$A$8),MATCH("Клиенту за ед.",'С закупкой'!$A$8:$Z$8,0)))</f>
        <v/>
      </c>
      <c r="J412" s="54">
        <f>IF(LEFT($C412,6)="Итого:",SUM(J$8:J411)-2*SUMIF($C$8:$C411,"Итого:*",J$8:J411),IF($C412="ИТОГО ПО ПРОЕКТУ",SUM(J$8:J411)-SUMIF($C$8:$C411,"Итого:*",J$8:J411),IF(INDEX('С закупкой'!$A:$Z,ROW()-ROW($A$8)+ROW('С закупкой'!$A$8),MATCH("Сумма клиенту",'С закупкой'!$A$8:$Z$8,0))="","",INDEX('С закупкой'!$A:$Z,ROW()-ROW($A$8)+ROW('С закупкой'!$A$8),MATCH("Сумма клиенту",'С закупкой'!$A$8:$Z$8,0)))))</f>
        <v/>
      </c>
      <c r="K412" s="50">
        <f>IF(INDEX('С закупкой'!$A:$Z,ROW()-ROW($A$8)+ROW('С закупкой'!$A$8),MATCH("Поставка",'С закупкой'!$A$8:$Z$8,0))="","",INDEX('С закупкой'!$A:$Z,ROW()-ROW($A$8)+ROW('С закупкой'!$A$8),MATCH("Поставка",'С закупкой'!$A$8:$Z$8,0)))</f>
        <v/>
      </c>
      <c r="L412" s="50">
        <f>IF(INDEX('С закупкой'!$A:$Z,ROW()-ROW($A$8)+ROW('С закупкой'!$A$8),MATCH("Примечание",'С закупкой'!$A$8:$Z$8,0))="","",INDEX('С закупкой'!$A:$Z,ROW()-ROW($A$8)+ROW('С закупкой'!$A$8),MATCH("Примечание",'С закупкой'!$A$8:$Z$8,0)))</f>
        <v/>
      </c>
    </row>
    <row r="413" ht="36" customHeight="1">
      <c r="A413" s="47">
        <f>IF(ISNA(MATCH("№",'С закупкой'!$A$8:$Z$8,0)),"!",IF(ISNUMBER(INDEX('С закупкой'!$A:$Z,ROW()-ROW($A$8)+ROW('С закупкой'!$A$8),MATCH("№",'С закупкой'!$A$8:$Z$8,0))),INDEX('С закупкой'!$A:$Z,ROW()-ROW($A$8)+ROW('С закупкой'!$A$8),MATCH("№",'С закупкой'!$A$8:$Z$8,0)),""))</f>
        <v/>
      </c>
      <c r="B413" s="48">
        <f>IF(ISBLANK(INDEX('С закупкой'!$A:$Z,ROW()-ROW($A$8)+ROW('С закупкой'!$A$8),MATCH("Фото",'С закупкой'!$A$8:$Z$8,0))),"",INDEX('С закупкой'!$A:$Z,ROW()-ROW($A$8)+ROW('С закупкой'!$A$8),MATCH("Фото",'С закупкой'!$A$8:$Z$8,0)))</f>
        <v/>
      </c>
      <c r="C413" s="49">
        <f>IF(INDEX('С закупкой'!$A:$Z,ROW()-ROW($A$8)+ROW('С закупкой'!$A$8),MATCH("Наименование",'С закупкой'!$A$8:$Z$8,0))&lt;&gt;"",INDEX('С закупкой'!$A:$Z,ROW()-ROW($A$8)+ROW('С закупкой'!$A$8),MATCH("Наименование",'С закупкой'!$A$8:$Z$8,0)),IF(ISTEXT(INDEX('С закупкой'!$A:$Z,ROW()-ROW($A$8)+ROW('С закупкой'!$A$8),MATCH("№",'С закупкой'!$A$8:$Z$8,0))),INDEX('С закупкой'!$A:$Z,ROW()-ROW($A$8)+ROW('С закупкой'!$A$8),MATCH("№",'С закупкой'!$A$8:$Z$8,0)),""))</f>
        <v/>
      </c>
      <c r="D413" s="49">
        <f>IF(INDEX('С закупкой'!$A:$Z,ROW()-ROW($A$8)+ROW('С закупкой'!$A$8),MATCH("Бренд",'С закупкой'!$A$8:$Z$8,0))="","",INDEX('С закупкой'!$A:$Z,ROW()-ROW($A$8)+ROW('С закупкой'!$A$8),MATCH("Бренд",'С закупкой'!$A$8:$Z$8,0)))</f>
        <v/>
      </c>
      <c r="E413" s="50">
        <f>IF(INDEX('С закупкой'!$A:$Z,ROW()-ROW($A$8)+ROW('С закупкой'!$A$8),MATCH("Артикул",'С закупкой'!$A$8:$Z$8,0))="","",INDEX('С закупкой'!$A:$Z,ROW()-ROW($A$8)+ROW('С закупкой'!$A$8),MATCH("Артикул",'С закупкой'!$A$8:$Z$8,0)))</f>
        <v/>
      </c>
      <c r="F413" s="49">
        <f>IF(INDEX('С закупкой'!$A:$Z,ROW()-ROW($A$8)+ROW('С закупкой'!$A$8),MATCH("Комната",'С закупкой'!$A$8:$Z$8,0))="","",INDEX('С закупкой'!$A:$Z,ROW()-ROW($A$8)+ROW('С закупкой'!$A$8),MATCH("Комната",'С закупкой'!$A$8:$Z$8,0)))</f>
        <v/>
      </c>
      <c r="G413" s="51">
        <f>IF(INDEX('С закупкой'!$A:$Z,ROW()-ROW($A$8)+ROW('С закупкой'!$A$8),MATCH("Кол-во",'С закупкой'!$A$8:$Z$8,0))="","",INDEX('С закупкой'!$A:$Z,ROW()-ROW($A$8)+ROW('С закупкой'!$A$8),MATCH("Кол-во",'С закупкой'!$A$8:$Z$8,0)))</f>
        <v/>
      </c>
      <c r="H413" s="52">
        <f>IF(INDEX('С закупкой'!$A:$Z,ROW()-ROW($A$8)+ROW('С закупкой'!$A$8),MATCH("Ед.",'С закупкой'!$A$8:$Z$8,0))="","",INDEX('С закупкой'!$A:$Z,ROW()-ROW($A$8)+ROW('С закупкой'!$A$8),MATCH("Ед.",'С закупкой'!$A$8:$Z$8,0)))</f>
        <v/>
      </c>
      <c r="I413" s="53">
        <f>IF(INDEX('С закупкой'!$A:$Z,ROW()-ROW($A$8)+ROW('С закупкой'!$A$8),MATCH("Клиенту за ед.",'С закупкой'!$A$8:$Z$8,0))="","",INDEX('С закупкой'!$A:$Z,ROW()-ROW($A$8)+ROW('С закупкой'!$A$8),MATCH("Клиенту за ед.",'С закупкой'!$A$8:$Z$8,0)))</f>
        <v/>
      </c>
      <c r="J413" s="54">
        <f>IF(LEFT($C413,6)="Итого:",SUM(J$8:J412)-2*SUMIF($C$8:$C412,"Итого:*",J$8:J412),IF($C413="ИТОГО ПО ПРОЕКТУ",SUM(J$8:J412)-SUMIF($C$8:$C412,"Итого:*",J$8:J412),IF(INDEX('С закупкой'!$A:$Z,ROW()-ROW($A$8)+ROW('С закупкой'!$A$8),MATCH("Сумма клиенту",'С закупкой'!$A$8:$Z$8,0))="","",INDEX('С закупкой'!$A:$Z,ROW()-ROW($A$8)+ROW('С закупкой'!$A$8),MATCH("Сумма клиенту",'С закупкой'!$A$8:$Z$8,0)))))</f>
        <v/>
      </c>
      <c r="K413" s="50">
        <f>IF(INDEX('С закупкой'!$A:$Z,ROW()-ROW($A$8)+ROW('С закупкой'!$A$8),MATCH("Поставка",'С закупкой'!$A$8:$Z$8,0))="","",INDEX('С закупкой'!$A:$Z,ROW()-ROW($A$8)+ROW('С закупкой'!$A$8),MATCH("Поставка",'С закупкой'!$A$8:$Z$8,0)))</f>
        <v/>
      </c>
      <c r="L413" s="50">
        <f>IF(INDEX('С закупкой'!$A:$Z,ROW()-ROW($A$8)+ROW('С закупкой'!$A$8),MATCH("Примечание",'С закупкой'!$A$8:$Z$8,0))="","",INDEX('С закупкой'!$A:$Z,ROW()-ROW($A$8)+ROW('С закупкой'!$A$8),MATCH("Примечание",'С закупкой'!$A$8:$Z$8,0)))</f>
        <v/>
      </c>
    </row>
    <row r="414" ht="36" customHeight="1">
      <c r="A414" s="47">
        <f>IF(ISNA(MATCH("№",'С закупкой'!$A$8:$Z$8,0)),"!",IF(ISNUMBER(INDEX('С закупкой'!$A:$Z,ROW()-ROW($A$8)+ROW('С закупкой'!$A$8),MATCH("№",'С закупкой'!$A$8:$Z$8,0))),INDEX('С закупкой'!$A:$Z,ROW()-ROW($A$8)+ROW('С закупкой'!$A$8),MATCH("№",'С закупкой'!$A$8:$Z$8,0)),""))</f>
        <v/>
      </c>
      <c r="B414" s="48">
        <f>IF(ISBLANK(INDEX('С закупкой'!$A:$Z,ROW()-ROW($A$8)+ROW('С закупкой'!$A$8),MATCH("Фото",'С закупкой'!$A$8:$Z$8,0))),"",INDEX('С закупкой'!$A:$Z,ROW()-ROW($A$8)+ROW('С закупкой'!$A$8),MATCH("Фото",'С закупкой'!$A$8:$Z$8,0)))</f>
        <v/>
      </c>
      <c r="C414" s="49">
        <f>IF(INDEX('С закупкой'!$A:$Z,ROW()-ROW($A$8)+ROW('С закупкой'!$A$8),MATCH("Наименование",'С закупкой'!$A$8:$Z$8,0))&lt;&gt;"",INDEX('С закупкой'!$A:$Z,ROW()-ROW($A$8)+ROW('С закупкой'!$A$8),MATCH("Наименование",'С закупкой'!$A$8:$Z$8,0)),IF(ISTEXT(INDEX('С закупкой'!$A:$Z,ROW()-ROW($A$8)+ROW('С закупкой'!$A$8),MATCH("№",'С закупкой'!$A$8:$Z$8,0))),INDEX('С закупкой'!$A:$Z,ROW()-ROW($A$8)+ROW('С закупкой'!$A$8),MATCH("№",'С закупкой'!$A$8:$Z$8,0)),""))</f>
        <v/>
      </c>
      <c r="D414" s="49">
        <f>IF(INDEX('С закупкой'!$A:$Z,ROW()-ROW($A$8)+ROW('С закупкой'!$A$8),MATCH("Бренд",'С закупкой'!$A$8:$Z$8,0))="","",INDEX('С закупкой'!$A:$Z,ROW()-ROW($A$8)+ROW('С закупкой'!$A$8),MATCH("Бренд",'С закупкой'!$A$8:$Z$8,0)))</f>
        <v/>
      </c>
      <c r="E414" s="50">
        <f>IF(INDEX('С закупкой'!$A:$Z,ROW()-ROW($A$8)+ROW('С закупкой'!$A$8),MATCH("Артикул",'С закупкой'!$A$8:$Z$8,0))="","",INDEX('С закупкой'!$A:$Z,ROW()-ROW($A$8)+ROW('С закупкой'!$A$8),MATCH("Артикул",'С закупкой'!$A$8:$Z$8,0)))</f>
        <v/>
      </c>
      <c r="F414" s="49">
        <f>IF(INDEX('С закупкой'!$A:$Z,ROW()-ROW($A$8)+ROW('С закупкой'!$A$8),MATCH("Комната",'С закупкой'!$A$8:$Z$8,0))="","",INDEX('С закупкой'!$A:$Z,ROW()-ROW($A$8)+ROW('С закупкой'!$A$8),MATCH("Комната",'С закупкой'!$A$8:$Z$8,0)))</f>
        <v/>
      </c>
      <c r="G414" s="51">
        <f>IF(INDEX('С закупкой'!$A:$Z,ROW()-ROW($A$8)+ROW('С закупкой'!$A$8),MATCH("Кол-во",'С закупкой'!$A$8:$Z$8,0))="","",INDEX('С закупкой'!$A:$Z,ROW()-ROW($A$8)+ROW('С закупкой'!$A$8),MATCH("Кол-во",'С закупкой'!$A$8:$Z$8,0)))</f>
        <v/>
      </c>
      <c r="H414" s="52">
        <f>IF(INDEX('С закупкой'!$A:$Z,ROW()-ROW($A$8)+ROW('С закупкой'!$A$8),MATCH("Ед.",'С закупкой'!$A$8:$Z$8,0))="","",INDEX('С закупкой'!$A:$Z,ROW()-ROW($A$8)+ROW('С закупкой'!$A$8),MATCH("Ед.",'С закупкой'!$A$8:$Z$8,0)))</f>
        <v/>
      </c>
      <c r="I414" s="53">
        <f>IF(INDEX('С закупкой'!$A:$Z,ROW()-ROW($A$8)+ROW('С закупкой'!$A$8),MATCH("Клиенту за ед.",'С закупкой'!$A$8:$Z$8,0))="","",INDEX('С закупкой'!$A:$Z,ROW()-ROW($A$8)+ROW('С закупкой'!$A$8),MATCH("Клиенту за ед.",'С закупкой'!$A$8:$Z$8,0)))</f>
        <v/>
      </c>
      <c r="J414" s="54">
        <f>IF(LEFT($C414,6)="Итого:",SUM(J$8:J413)-2*SUMIF($C$8:$C413,"Итого:*",J$8:J413),IF($C414="ИТОГО ПО ПРОЕКТУ",SUM(J$8:J413)-SUMIF($C$8:$C413,"Итого:*",J$8:J413),IF(INDEX('С закупкой'!$A:$Z,ROW()-ROW($A$8)+ROW('С закупкой'!$A$8),MATCH("Сумма клиенту",'С закупкой'!$A$8:$Z$8,0))="","",INDEX('С закупкой'!$A:$Z,ROW()-ROW($A$8)+ROW('С закупкой'!$A$8),MATCH("Сумма клиенту",'С закупкой'!$A$8:$Z$8,0)))))</f>
        <v/>
      </c>
      <c r="K414" s="50">
        <f>IF(INDEX('С закупкой'!$A:$Z,ROW()-ROW($A$8)+ROW('С закупкой'!$A$8),MATCH("Поставка",'С закупкой'!$A$8:$Z$8,0))="","",INDEX('С закупкой'!$A:$Z,ROW()-ROW($A$8)+ROW('С закупкой'!$A$8),MATCH("Поставка",'С закупкой'!$A$8:$Z$8,0)))</f>
        <v/>
      </c>
      <c r="L414" s="50">
        <f>IF(INDEX('С закупкой'!$A:$Z,ROW()-ROW($A$8)+ROW('С закупкой'!$A$8),MATCH("Примечание",'С закупкой'!$A$8:$Z$8,0))="","",INDEX('С закупкой'!$A:$Z,ROW()-ROW($A$8)+ROW('С закупкой'!$A$8),MATCH("Примечание",'С закупкой'!$A$8:$Z$8,0)))</f>
        <v/>
      </c>
    </row>
    <row r="415" ht="36" customHeight="1">
      <c r="A415" s="47">
        <f>IF(ISNA(MATCH("№",'С закупкой'!$A$8:$Z$8,0)),"!",IF(ISNUMBER(INDEX('С закупкой'!$A:$Z,ROW()-ROW($A$8)+ROW('С закупкой'!$A$8),MATCH("№",'С закупкой'!$A$8:$Z$8,0))),INDEX('С закупкой'!$A:$Z,ROW()-ROW($A$8)+ROW('С закупкой'!$A$8),MATCH("№",'С закупкой'!$A$8:$Z$8,0)),""))</f>
        <v/>
      </c>
      <c r="B415" s="48">
        <f>IF(ISBLANK(INDEX('С закупкой'!$A:$Z,ROW()-ROW($A$8)+ROW('С закупкой'!$A$8),MATCH("Фото",'С закупкой'!$A$8:$Z$8,0))),"",INDEX('С закупкой'!$A:$Z,ROW()-ROW($A$8)+ROW('С закупкой'!$A$8),MATCH("Фото",'С закупкой'!$A$8:$Z$8,0)))</f>
        <v/>
      </c>
      <c r="C415" s="49">
        <f>IF(INDEX('С закупкой'!$A:$Z,ROW()-ROW($A$8)+ROW('С закупкой'!$A$8),MATCH("Наименование",'С закупкой'!$A$8:$Z$8,0))&lt;&gt;"",INDEX('С закупкой'!$A:$Z,ROW()-ROW($A$8)+ROW('С закупкой'!$A$8),MATCH("Наименование",'С закупкой'!$A$8:$Z$8,0)),IF(ISTEXT(INDEX('С закупкой'!$A:$Z,ROW()-ROW($A$8)+ROW('С закупкой'!$A$8),MATCH("№",'С закупкой'!$A$8:$Z$8,0))),INDEX('С закупкой'!$A:$Z,ROW()-ROW($A$8)+ROW('С закупкой'!$A$8),MATCH("№",'С закупкой'!$A$8:$Z$8,0)),""))</f>
        <v/>
      </c>
      <c r="D415" s="49">
        <f>IF(INDEX('С закупкой'!$A:$Z,ROW()-ROW($A$8)+ROW('С закупкой'!$A$8),MATCH("Бренд",'С закупкой'!$A$8:$Z$8,0))="","",INDEX('С закупкой'!$A:$Z,ROW()-ROW($A$8)+ROW('С закупкой'!$A$8),MATCH("Бренд",'С закупкой'!$A$8:$Z$8,0)))</f>
        <v/>
      </c>
      <c r="E415" s="50">
        <f>IF(INDEX('С закупкой'!$A:$Z,ROW()-ROW($A$8)+ROW('С закупкой'!$A$8),MATCH("Артикул",'С закупкой'!$A$8:$Z$8,0))="","",INDEX('С закупкой'!$A:$Z,ROW()-ROW($A$8)+ROW('С закупкой'!$A$8),MATCH("Артикул",'С закупкой'!$A$8:$Z$8,0)))</f>
        <v/>
      </c>
      <c r="F415" s="49">
        <f>IF(INDEX('С закупкой'!$A:$Z,ROW()-ROW($A$8)+ROW('С закупкой'!$A$8),MATCH("Комната",'С закупкой'!$A$8:$Z$8,0))="","",INDEX('С закупкой'!$A:$Z,ROW()-ROW($A$8)+ROW('С закупкой'!$A$8),MATCH("Комната",'С закупкой'!$A$8:$Z$8,0)))</f>
        <v/>
      </c>
      <c r="G415" s="51">
        <f>IF(INDEX('С закупкой'!$A:$Z,ROW()-ROW($A$8)+ROW('С закупкой'!$A$8),MATCH("Кол-во",'С закупкой'!$A$8:$Z$8,0))="","",INDEX('С закупкой'!$A:$Z,ROW()-ROW($A$8)+ROW('С закупкой'!$A$8),MATCH("Кол-во",'С закупкой'!$A$8:$Z$8,0)))</f>
        <v/>
      </c>
      <c r="H415" s="52">
        <f>IF(INDEX('С закупкой'!$A:$Z,ROW()-ROW($A$8)+ROW('С закупкой'!$A$8),MATCH("Ед.",'С закупкой'!$A$8:$Z$8,0))="","",INDEX('С закупкой'!$A:$Z,ROW()-ROW($A$8)+ROW('С закупкой'!$A$8),MATCH("Ед.",'С закупкой'!$A$8:$Z$8,0)))</f>
        <v/>
      </c>
      <c r="I415" s="53">
        <f>IF(INDEX('С закупкой'!$A:$Z,ROW()-ROW($A$8)+ROW('С закупкой'!$A$8),MATCH("Клиенту за ед.",'С закупкой'!$A$8:$Z$8,0))="","",INDEX('С закупкой'!$A:$Z,ROW()-ROW($A$8)+ROW('С закупкой'!$A$8),MATCH("Клиенту за ед.",'С закупкой'!$A$8:$Z$8,0)))</f>
        <v/>
      </c>
      <c r="J415" s="54">
        <f>IF(LEFT($C415,6)="Итого:",SUM(J$8:J414)-2*SUMIF($C$8:$C414,"Итого:*",J$8:J414),IF($C415="ИТОГО ПО ПРОЕКТУ",SUM(J$8:J414)-SUMIF($C$8:$C414,"Итого:*",J$8:J414),IF(INDEX('С закупкой'!$A:$Z,ROW()-ROW($A$8)+ROW('С закупкой'!$A$8),MATCH("Сумма клиенту",'С закупкой'!$A$8:$Z$8,0))="","",INDEX('С закупкой'!$A:$Z,ROW()-ROW($A$8)+ROW('С закупкой'!$A$8),MATCH("Сумма клиенту",'С закупкой'!$A$8:$Z$8,0)))))</f>
        <v/>
      </c>
      <c r="K415" s="50">
        <f>IF(INDEX('С закупкой'!$A:$Z,ROW()-ROW($A$8)+ROW('С закупкой'!$A$8),MATCH("Поставка",'С закупкой'!$A$8:$Z$8,0))="","",INDEX('С закупкой'!$A:$Z,ROW()-ROW($A$8)+ROW('С закупкой'!$A$8),MATCH("Поставка",'С закупкой'!$A$8:$Z$8,0)))</f>
        <v/>
      </c>
      <c r="L415" s="50">
        <f>IF(INDEX('С закупкой'!$A:$Z,ROW()-ROW($A$8)+ROW('С закупкой'!$A$8),MATCH("Примечание",'С закупкой'!$A$8:$Z$8,0))="","",INDEX('С закупкой'!$A:$Z,ROW()-ROW($A$8)+ROW('С закупкой'!$A$8),MATCH("Примечание",'С закупкой'!$A$8:$Z$8,0)))</f>
        <v/>
      </c>
    </row>
    <row r="416" ht="36" customHeight="1">
      <c r="A416" s="47">
        <f>IF(ISNA(MATCH("№",'С закупкой'!$A$8:$Z$8,0)),"!",IF(ISNUMBER(INDEX('С закупкой'!$A:$Z,ROW()-ROW($A$8)+ROW('С закупкой'!$A$8),MATCH("№",'С закупкой'!$A$8:$Z$8,0))),INDEX('С закупкой'!$A:$Z,ROW()-ROW($A$8)+ROW('С закупкой'!$A$8),MATCH("№",'С закупкой'!$A$8:$Z$8,0)),""))</f>
        <v/>
      </c>
      <c r="B416" s="48">
        <f>IF(ISBLANK(INDEX('С закупкой'!$A:$Z,ROW()-ROW($A$8)+ROW('С закупкой'!$A$8),MATCH("Фото",'С закупкой'!$A$8:$Z$8,0))),"",INDEX('С закупкой'!$A:$Z,ROW()-ROW($A$8)+ROW('С закупкой'!$A$8),MATCH("Фото",'С закупкой'!$A$8:$Z$8,0)))</f>
        <v/>
      </c>
      <c r="C416" s="49">
        <f>IF(INDEX('С закупкой'!$A:$Z,ROW()-ROW($A$8)+ROW('С закупкой'!$A$8),MATCH("Наименование",'С закупкой'!$A$8:$Z$8,0))&lt;&gt;"",INDEX('С закупкой'!$A:$Z,ROW()-ROW($A$8)+ROW('С закупкой'!$A$8),MATCH("Наименование",'С закупкой'!$A$8:$Z$8,0)),IF(ISTEXT(INDEX('С закупкой'!$A:$Z,ROW()-ROW($A$8)+ROW('С закупкой'!$A$8),MATCH("№",'С закупкой'!$A$8:$Z$8,0))),INDEX('С закупкой'!$A:$Z,ROW()-ROW($A$8)+ROW('С закупкой'!$A$8),MATCH("№",'С закупкой'!$A$8:$Z$8,0)),""))</f>
        <v/>
      </c>
      <c r="D416" s="49">
        <f>IF(INDEX('С закупкой'!$A:$Z,ROW()-ROW($A$8)+ROW('С закупкой'!$A$8),MATCH("Бренд",'С закупкой'!$A$8:$Z$8,0))="","",INDEX('С закупкой'!$A:$Z,ROW()-ROW($A$8)+ROW('С закупкой'!$A$8),MATCH("Бренд",'С закупкой'!$A$8:$Z$8,0)))</f>
        <v/>
      </c>
      <c r="E416" s="50">
        <f>IF(INDEX('С закупкой'!$A:$Z,ROW()-ROW($A$8)+ROW('С закупкой'!$A$8),MATCH("Артикул",'С закупкой'!$A$8:$Z$8,0))="","",INDEX('С закупкой'!$A:$Z,ROW()-ROW($A$8)+ROW('С закупкой'!$A$8),MATCH("Артикул",'С закупкой'!$A$8:$Z$8,0)))</f>
        <v/>
      </c>
      <c r="F416" s="49">
        <f>IF(INDEX('С закупкой'!$A:$Z,ROW()-ROW($A$8)+ROW('С закупкой'!$A$8),MATCH("Комната",'С закупкой'!$A$8:$Z$8,0))="","",INDEX('С закупкой'!$A:$Z,ROW()-ROW($A$8)+ROW('С закупкой'!$A$8),MATCH("Комната",'С закупкой'!$A$8:$Z$8,0)))</f>
        <v/>
      </c>
      <c r="G416" s="51">
        <f>IF(INDEX('С закупкой'!$A:$Z,ROW()-ROW($A$8)+ROW('С закупкой'!$A$8),MATCH("Кол-во",'С закупкой'!$A$8:$Z$8,0))="","",INDEX('С закупкой'!$A:$Z,ROW()-ROW($A$8)+ROW('С закупкой'!$A$8),MATCH("Кол-во",'С закупкой'!$A$8:$Z$8,0)))</f>
        <v/>
      </c>
      <c r="H416" s="52">
        <f>IF(INDEX('С закупкой'!$A:$Z,ROW()-ROW($A$8)+ROW('С закупкой'!$A$8),MATCH("Ед.",'С закупкой'!$A$8:$Z$8,0))="","",INDEX('С закупкой'!$A:$Z,ROW()-ROW($A$8)+ROW('С закупкой'!$A$8),MATCH("Ед.",'С закупкой'!$A$8:$Z$8,0)))</f>
        <v/>
      </c>
      <c r="I416" s="53">
        <f>IF(INDEX('С закупкой'!$A:$Z,ROW()-ROW($A$8)+ROW('С закупкой'!$A$8),MATCH("Клиенту за ед.",'С закупкой'!$A$8:$Z$8,0))="","",INDEX('С закупкой'!$A:$Z,ROW()-ROW($A$8)+ROW('С закупкой'!$A$8),MATCH("Клиенту за ед.",'С закупкой'!$A$8:$Z$8,0)))</f>
        <v/>
      </c>
      <c r="J416" s="54">
        <f>IF(LEFT($C416,6)="Итого:",SUM(J$8:J415)-2*SUMIF($C$8:$C415,"Итого:*",J$8:J415),IF($C416="ИТОГО ПО ПРОЕКТУ",SUM(J$8:J415)-SUMIF($C$8:$C415,"Итого:*",J$8:J415),IF(INDEX('С закупкой'!$A:$Z,ROW()-ROW($A$8)+ROW('С закупкой'!$A$8),MATCH("Сумма клиенту",'С закупкой'!$A$8:$Z$8,0))="","",INDEX('С закупкой'!$A:$Z,ROW()-ROW($A$8)+ROW('С закупкой'!$A$8),MATCH("Сумма клиенту",'С закупкой'!$A$8:$Z$8,0)))))</f>
        <v/>
      </c>
      <c r="K416" s="50">
        <f>IF(INDEX('С закупкой'!$A:$Z,ROW()-ROW($A$8)+ROW('С закупкой'!$A$8),MATCH("Поставка",'С закупкой'!$A$8:$Z$8,0))="","",INDEX('С закупкой'!$A:$Z,ROW()-ROW($A$8)+ROW('С закупкой'!$A$8),MATCH("Поставка",'С закупкой'!$A$8:$Z$8,0)))</f>
        <v/>
      </c>
      <c r="L416" s="50">
        <f>IF(INDEX('С закупкой'!$A:$Z,ROW()-ROW($A$8)+ROW('С закупкой'!$A$8),MATCH("Примечание",'С закупкой'!$A$8:$Z$8,0))="","",INDEX('С закупкой'!$A:$Z,ROW()-ROW($A$8)+ROW('С закупкой'!$A$8),MATCH("Примечание",'С закупкой'!$A$8:$Z$8,0)))</f>
        <v/>
      </c>
    </row>
    <row r="417" ht="36" customHeight="1">
      <c r="A417" s="47">
        <f>IF(ISNA(MATCH("№",'С закупкой'!$A$8:$Z$8,0)),"!",IF(ISNUMBER(INDEX('С закупкой'!$A:$Z,ROW()-ROW($A$8)+ROW('С закупкой'!$A$8),MATCH("№",'С закупкой'!$A$8:$Z$8,0))),INDEX('С закупкой'!$A:$Z,ROW()-ROW($A$8)+ROW('С закупкой'!$A$8),MATCH("№",'С закупкой'!$A$8:$Z$8,0)),""))</f>
        <v/>
      </c>
      <c r="B417" s="48">
        <f>IF(ISBLANK(INDEX('С закупкой'!$A:$Z,ROW()-ROW($A$8)+ROW('С закупкой'!$A$8),MATCH("Фото",'С закупкой'!$A$8:$Z$8,0))),"",INDEX('С закупкой'!$A:$Z,ROW()-ROW($A$8)+ROW('С закупкой'!$A$8),MATCH("Фото",'С закупкой'!$A$8:$Z$8,0)))</f>
        <v/>
      </c>
      <c r="C417" s="49">
        <f>IF(INDEX('С закупкой'!$A:$Z,ROW()-ROW($A$8)+ROW('С закупкой'!$A$8),MATCH("Наименование",'С закупкой'!$A$8:$Z$8,0))&lt;&gt;"",INDEX('С закупкой'!$A:$Z,ROW()-ROW($A$8)+ROW('С закупкой'!$A$8),MATCH("Наименование",'С закупкой'!$A$8:$Z$8,0)),IF(ISTEXT(INDEX('С закупкой'!$A:$Z,ROW()-ROW($A$8)+ROW('С закупкой'!$A$8),MATCH("№",'С закупкой'!$A$8:$Z$8,0))),INDEX('С закупкой'!$A:$Z,ROW()-ROW($A$8)+ROW('С закупкой'!$A$8),MATCH("№",'С закупкой'!$A$8:$Z$8,0)),""))</f>
        <v/>
      </c>
      <c r="D417" s="49">
        <f>IF(INDEX('С закупкой'!$A:$Z,ROW()-ROW($A$8)+ROW('С закупкой'!$A$8),MATCH("Бренд",'С закупкой'!$A$8:$Z$8,0))="","",INDEX('С закупкой'!$A:$Z,ROW()-ROW($A$8)+ROW('С закупкой'!$A$8),MATCH("Бренд",'С закупкой'!$A$8:$Z$8,0)))</f>
        <v/>
      </c>
      <c r="E417" s="50">
        <f>IF(INDEX('С закупкой'!$A:$Z,ROW()-ROW($A$8)+ROW('С закупкой'!$A$8),MATCH("Артикул",'С закупкой'!$A$8:$Z$8,0))="","",INDEX('С закупкой'!$A:$Z,ROW()-ROW($A$8)+ROW('С закупкой'!$A$8),MATCH("Артикул",'С закупкой'!$A$8:$Z$8,0)))</f>
        <v/>
      </c>
      <c r="F417" s="49">
        <f>IF(INDEX('С закупкой'!$A:$Z,ROW()-ROW($A$8)+ROW('С закупкой'!$A$8),MATCH("Комната",'С закупкой'!$A$8:$Z$8,0))="","",INDEX('С закупкой'!$A:$Z,ROW()-ROW($A$8)+ROW('С закупкой'!$A$8),MATCH("Комната",'С закупкой'!$A$8:$Z$8,0)))</f>
        <v/>
      </c>
      <c r="G417" s="51">
        <f>IF(INDEX('С закупкой'!$A:$Z,ROW()-ROW($A$8)+ROW('С закупкой'!$A$8),MATCH("Кол-во",'С закупкой'!$A$8:$Z$8,0))="","",INDEX('С закупкой'!$A:$Z,ROW()-ROW($A$8)+ROW('С закупкой'!$A$8),MATCH("Кол-во",'С закупкой'!$A$8:$Z$8,0)))</f>
        <v/>
      </c>
      <c r="H417" s="52">
        <f>IF(INDEX('С закупкой'!$A:$Z,ROW()-ROW($A$8)+ROW('С закупкой'!$A$8),MATCH("Ед.",'С закупкой'!$A$8:$Z$8,0))="","",INDEX('С закупкой'!$A:$Z,ROW()-ROW($A$8)+ROW('С закупкой'!$A$8),MATCH("Ед.",'С закупкой'!$A$8:$Z$8,0)))</f>
        <v/>
      </c>
      <c r="I417" s="53">
        <f>IF(INDEX('С закупкой'!$A:$Z,ROW()-ROW($A$8)+ROW('С закупкой'!$A$8),MATCH("Клиенту за ед.",'С закупкой'!$A$8:$Z$8,0))="","",INDEX('С закупкой'!$A:$Z,ROW()-ROW($A$8)+ROW('С закупкой'!$A$8),MATCH("Клиенту за ед.",'С закупкой'!$A$8:$Z$8,0)))</f>
        <v/>
      </c>
      <c r="J417" s="54">
        <f>IF(LEFT($C417,6)="Итого:",SUM(J$8:J416)-2*SUMIF($C$8:$C416,"Итого:*",J$8:J416),IF($C417="ИТОГО ПО ПРОЕКТУ",SUM(J$8:J416)-SUMIF($C$8:$C416,"Итого:*",J$8:J416),IF(INDEX('С закупкой'!$A:$Z,ROW()-ROW($A$8)+ROW('С закупкой'!$A$8),MATCH("Сумма клиенту",'С закупкой'!$A$8:$Z$8,0))="","",INDEX('С закупкой'!$A:$Z,ROW()-ROW($A$8)+ROW('С закупкой'!$A$8),MATCH("Сумма клиенту",'С закупкой'!$A$8:$Z$8,0)))))</f>
        <v/>
      </c>
      <c r="K417" s="50">
        <f>IF(INDEX('С закупкой'!$A:$Z,ROW()-ROW($A$8)+ROW('С закупкой'!$A$8),MATCH("Поставка",'С закупкой'!$A$8:$Z$8,0))="","",INDEX('С закупкой'!$A:$Z,ROW()-ROW($A$8)+ROW('С закупкой'!$A$8),MATCH("Поставка",'С закупкой'!$A$8:$Z$8,0)))</f>
        <v/>
      </c>
      <c r="L417" s="50">
        <f>IF(INDEX('С закупкой'!$A:$Z,ROW()-ROW($A$8)+ROW('С закупкой'!$A$8),MATCH("Примечание",'С закупкой'!$A$8:$Z$8,0))="","",INDEX('С закупкой'!$A:$Z,ROW()-ROW($A$8)+ROW('С закупкой'!$A$8),MATCH("Примечание",'С закупкой'!$A$8:$Z$8,0)))</f>
        <v/>
      </c>
    </row>
    <row r="418" ht="36" customHeight="1">
      <c r="A418" s="47">
        <f>IF(ISNA(MATCH("№",'С закупкой'!$A$8:$Z$8,0)),"!",IF(ISNUMBER(INDEX('С закупкой'!$A:$Z,ROW()-ROW($A$8)+ROW('С закупкой'!$A$8),MATCH("№",'С закупкой'!$A$8:$Z$8,0))),INDEX('С закупкой'!$A:$Z,ROW()-ROW($A$8)+ROW('С закупкой'!$A$8),MATCH("№",'С закупкой'!$A$8:$Z$8,0)),""))</f>
        <v/>
      </c>
      <c r="B418" s="48">
        <f>IF(ISBLANK(INDEX('С закупкой'!$A:$Z,ROW()-ROW($A$8)+ROW('С закупкой'!$A$8),MATCH("Фото",'С закупкой'!$A$8:$Z$8,0))),"",INDEX('С закупкой'!$A:$Z,ROW()-ROW($A$8)+ROW('С закупкой'!$A$8),MATCH("Фото",'С закупкой'!$A$8:$Z$8,0)))</f>
        <v/>
      </c>
      <c r="C418" s="49">
        <f>IF(INDEX('С закупкой'!$A:$Z,ROW()-ROW($A$8)+ROW('С закупкой'!$A$8),MATCH("Наименование",'С закупкой'!$A$8:$Z$8,0))&lt;&gt;"",INDEX('С закупкой'!$A:$Z,ROW()-ROW($A$8)+ROW('С закупкой'!$A$8),MATCH("Наименование",'С закупкой'!$A$8:$Z$8,0)),IF(ISTEXT(INDEX('С закупкой'!$A:$Z,ROW()-ROW($A$8)+ROW('С закупкой'!$A$8),MATCH("№",'С закупкой'!$A$8:$Z$8,0))),INDEX('С закупкой'!$A:$Z,ROW()-ROW($A$8)+ROW('С закупкой'!$A$8),MATCH("№",'С закупкой'!$A$8:$Z$8,0)),""))</f>
        <v/>
      </c>
      <c r="D418" s="49">
        <f>IF(INDEX('С закупкой'!$A:$Z,ROW()-ROW($A$8)+ROW('С закупкой'!$A$8),MATCH("Бренд",'С закупкой'!$A$8:$Z$8,0))="","",INDEX('С закупкой'!$A:$Z,ROW()-ROW($A$8)+ROW('С закупкой'!$A$8),MATCH("Бренд",'С закупкой'!$A$8:$Z$8,0)))</f>
        <v/>
      </c>
      <c r="E418" s="50">
        <f>IF(INDEX('С закупкой'!$A:$Z,ROW()-ROW($A$8)+ROW('С закупкой'!$A$8),MATCH("Артикул",'С закупкой'!$A$8:$Z$8,0))="","",INDEX('С закупкой'!$A:$Z,ROW()-ROW($A$8)+ROW('С закупкой'!$A$8),MATCH("Артикул",'С закупкой'!$A$8:$Z$8,0)))</f>
        <v/>
      </c>
      <c r="F418" s="49">
        <f>IF(INDEX('С закупкой'!$A:$Z,ROW()-ROW($A$8)+ROW('С закупкой'!$A$8),MATCH("Комната",'С закупкой'!$A$8:$Z$8,0))="","",INDEX('С закупкой'!$A:$Z,ROW()-ROW($A$8)+ROW('С закупкой'!$A$8),MATCH("Комната",'С закупкой'!$A$8:$Z$8,0)))</f>
        <v/>
      </c>
      <c r="G418" s="51">
        <f>IF(INDEX('С закупкой'!$A:$Z,ROW()-ROW($A$8)+ROW('С закупкой'!$A$8),MATCH("Кол-во",'С закупкой'!$A$8:$Z$8,0))="","",INDEX('С закупкой'!$A:$Z,ROW()-ROW($A$8)+ROW('С закупкой'!$A$8),MATCH("Кол-во",'С закупкой'!$A$8:$Z$8,0)))</f>
        <v/>
      </c>
      <c r="H418" s="52">
        <f>IF(INDEX('С закупкой'!$A:$Z,ROW()-ROW($A$8)+ROW('С закупкой'!$A$8),MATCH("Ед.",'С закупкой'!$A$8:$Z$8,0))="","",INDEX('С закупкой'!$A:$Z,ROW()-ROW($A$8)+ROW('С закупкой'!$A$8),MATCH("Ед.",'С закупкой'!$A$8:$Z$8,0)))</f>
        <v/>
      </c>
      <c r="I418" s="53">
        <f>IF(INDEX('С закупкой'!$A:$Z,ROW()-ROW($A$8)+ROW('С закупкой'!$A$8),MATCH("Клиенту за ед.",'С закупкой'!$A$8:$Z$8,0))="","",INDEX('С закупкой'!$A:$Z,ROW()-ROW($A$8)+ROW('С закупкой'!$A$8),MATCH("Клиенту за ед.",'С закупкой'!$A$8:$Z$8,0)))</f>
        <v/>
      </c>
      <c r="J418" s="54">
        <f>IF(LEFT($C418,6)="Итого:",SUM(J$8:J417)-2*SUMIF($C$8:$C417,"Итого:*",J$8:J417),IF($C418="ИТОГО ПО ПРОЕКТУ",SUM(J$8:J417)-SUMIF($C$8:$C417,"Итого:*",J$8:J417),IF(INDEX('С закупкой'!$A:$Z,ROW()-ROW($A$8)+ROW('С закупкой'!$A$8),MATCH("Сумма клиенту",'С закупкой'!$A$8:$Z$8,0))="","",INDEX('С закупкой'!$A:$Z,ROW()-ROW($A$8)+ROW('С закупкой'!$A$8),MATCH("Сумма клиенту",'С закупкой'!$A$8:$Z$8,0)))))</f>
        <v/>
      </c>
      <c r="K418" s="50">
        <f>IF(INDEX('С закупкой'!$A:$Z,ROW()-ROW($A$8)+ROW('С закупкой'!$A$8),MATCH("Поставка",'С закупкой'!$A$8:$Z$8,0))="","",INDEX('С закупкой'!$A:$Z,ROW()-ROW($A$8)+ROW('С закупкой'!$A$8),MATCH("Поставка",'С закупкой'!$A$8:$Z$8,0)))</f>
        <v/>
      </c>
      <c r="L418" s="50">
        <f>IF(INDEX('С закупкой'!$A:$Z,ROW()-ROW($A$8)+ROW('С закупкой'!$A$8),MATCH("Примечание",'С закупкой'!$A$8:$Z$8,0))="","",INDEX('С закупкой'!$A:$Z,ROW()-ROW($A$8)+ROW('С закупкой'!$A$8),MATCH("Примечание",'С закупкой'!$A$8:$Z$8,0)))</f>
        <v/>
      </c>
    </row>
    <row r="419" ht="36" customHeight="1">
      <c r="A419" s="47">
        <f>IF(ISNA(MATCH("№",'С закупкой'!$A$8:$Z$8,0)),"!",IF(ISNUMBER(INDEX('С закупкой'!$A:$Z,ROW()-ROW($A$8)+ROW('С закупкой'!$A$8),MATCH("№",'С закупкой'!$A$8:$Z$8,0))),INDEX('С закупкой'!$A:$Z,ROW()-ROW($A$8)+ROW('С закупкой'!$A$8),MATCH("№",'С закупкой'!$A$8:$Z$8,0)),""))</f>
        <v/>
      </c>
      <c r="B419" s="48">
        <f>IF(ISBLANK(INDEX('С закупкой'!$A:$Z,ROW()-ROW($A$8)+ROW('С закупкой'!$A$8),MATCH("Фото",'С закупкой'!$A$8:$Z$8,0))),"",INDEX('С закупкой'!$A:$Z,ROW()-ROW($A$8)+ROW('С закупкой'!$A$8),MATCH("Фото",'С закупкой'!$A$8:$Z$8,0)))</f>
        <v/>
      </c>
      <c r="C419" s="49">
        <f>IF(INDEX('С закупкой'!$A:$Z,ROW()-ROW($A$8)+ROW('С закупкой'!$A$8),MATCH("Наименование",'С закупкой'!$A$8:$Z$8,0))&lt;&gt;"",INDEX('С закупкой'!$A:$Z,ROW()-ROW($A$8)+ROW('С закупкой'!$A$8),MATCH("Наименование",'С закупкой'!$A$8:$Z$8,0)),IF(ISTEXT(INDEX('С закупкой'!$A:$Z,ROW()-ROW($A$8)+ROW('С закупкой'!$A$8),MATCH("№",'С закупкой'!$A$8:$Z$8,0))),INDEX('С закупкой'!$A:$Z,ROW()-ROW($A$8)+ROW('С закупкой'!$A$8),MATCH("№",'С закупкой'!$A$8:$Z$8,0)),""))</f>
        <v/>
      </c>
      <c r="D419" s="49">
        <f>IF(INDEX('С закупкой'!$A:$Z,ROW()-ROW($A$8)+ROW('С закупкой'!$A$8),MATCH("Бренд",'С закупкой'!$A$8:$Z$8,0))="","",INDEX('С закупкой'!$A:$Z,ROW()-ROW($A$8)+ROW('С закупкой'!$A$8),MATCH("Бренд",'С закупкой'!$A$8:$Z$8,0)))</f>
        <v/>
      </c>
      <c r="E419" s="50">
        <f>IF(INDEX('С закупкой'!$A:$Z,ROW()-ROW($A$8)+ROW('С закупкой'!$A$8),MATCH("Артикул",'С закупкой'!$A$8:$Z$8,0))="","",INDEX('С закупкой'!$A:$Z,ROW()-ROW($A$8)+ROW('С закупкой'!$A$8),MATCH("Артикул",'С закупкой'!$A$8:$Z$8,0)))</f>
        <v/>
      </c>
      <c r="F419" s="49">
        <f>IF(INDEX('С закупкой'!$A:$Z,ROW()-ROW($A$8)+ROW('С закупкой'!$A$8),MATCH("Комната",'С закупкой'!$A$8:$Z$8,0))="","",INDEX('С закупкой'!$A:$Z,ROW()-ROW($A$8)+ROW('С закупкой'!$A$8),MATCH("Комната",'С закупкой'!$A$8:$Z$8,0)))</f>
        <v/>
      </c>
      <c r="G419" s="51">
        <f>IF(INDEX('С закупкой'!$A:$Z,ROW()-ROW($A$8)+ROW('С закупкой'!$A$8),MATCH("Кол-во",'С закупкой'!$A$8:$Z$8,0))="","",INDEX('С закупкой'!$A:$Z,ROW()-ROW($A$8)+ROW('С закупкой'!$A$8),MATCH("Кол-во",'С закупкой'!$A$8:$Z$8,0)))</f>
        <v/>
      </c>
      <c r="H419" s="52">
        <f>IF(INDEX('С закупкой'!$A:$Z,ROW()-ROW($A$8)+ROW('С закупкой'!$A$8),MATCH("Ед.",'С закупкой'!$A$8:$Z$8,0))="","",INDEX('С закупкой'!$A:$Z,ROW()-ROW($A$8)+ROW('С закупкой'!$A$8),MATCH("Ед.",'С закупкой'!$A$8:$Z$8,0)))</f>
        <v/>
      </c>
      <c r="I419" s="53">
        <f>IF(INDEX('С закупкой'!$A:$Z,ROW()-ROW($A$8)+ROW('С закупкой'!$A$8),MATCH("Клиенту за ед.",'С закупкой'!$A$8:$Z$8,0))="","",INDEX('С закупкой'!$A:$Z,ROW()-ROW($A$8)+ROW('С закупкой'!$A$8),MATCH("Клиенту за ед.",'С закупкой'!$A$8:$Z$8,0)))</f>
        <v/>
      </c>
      <c r="J419" s="54">
        <f>IF(LEFT($C419,6)="Итого:",SUM(J$8:J418)-2*SUMIF($C$8:$C418,"Итого:*",J$8:J418),IF($C419="ИТОГО ПО ПРОЕКТУ",SUM(J$8:J418)-SUMIF($C$8:$C418,"Итого:*",J$8:J418),IF(INDEX('С закупкой'!$A:$Z,ROW()-ROW($A$8)+ROW('С закупкой'!$A$8),MATCH("Сумма клиенту",'С закупкой'!$A$8:$Z$8,0))="","",INDEX('С закупкой'!$A:$Z,ROW()-ROW($A$8)+ROW('С закупкой'!$A$8),MATCH("Сумма клиенту",'С закупкой'!$A$8:$Z$8,0)))))</f>
        <v/>
      </c>
      <c r="K419" s="50">
        <f>IF(INDEX('С закупкой'!$A:$Z,ROW()-ROW($A$8)+ROW('С закупкой'!$A$8),MATCH("Поставка",'С закупкой'!$A$8:$Z$8,0))="","",INDEX('С закупкой'!$A:$Z,ROW()-ROW($A$8)+ROW('С закупкой'!$A$8),MATCH("Поставка",'С закупкой'!$A$8:$Z$8,0)))</f>
        <v/>
      </c>
      <c r="L419" s="50">
        <f>IF(INDEX('С закупкой'!$A:$Z,ROW()-ROW($A$8)+ROW('С закупкой'!$A$8),MATCH("Примечание",'С закупкой'!$A$8:$Z$8,0))="","",INDEX('С закупкой'!$A:$Z,ROW()-ROW($A$8)+ROW('С закупкой'!$A$8),MATCH("Примечание",'С закупкой'!$A$8:$Z$8,0)))</f>
        <v/>
      </c>
    </row>
    <row r="420" ht="36" customHeight="1">
      <c r="A420" s="47">
        <f>IF(ISNA(MATCH("№",'С закупкой'!$A$8:$Z$8,0)),"!",IF(ISNUMBER(INDEX('С закупкой'!$A:$Z,ROW()-ROW($A$8)+ROW('С закупкой'!$A$8),MATCH("№",'С закупкой'!$A$8:$Z$8,0))),INDEX('С закупкой'!$A:$Z,ROW()-ROW($A$8)+ROW('С закупкой'!$A$8),MATCH("№",'С закупкой'!$A$8:$Z$8,0)),""))</f>
        <v/>
      </c>
      <c r="B420" s="48">
        <f>IF(ISBLANK(INDEX('С закупкой'!$A:$Z,ROW()-ROW($A$8)+ROW('С закупкой'!$A$8),MATCH("Фото",'С закупкой'!$A$8:$Z$8,0))),"",INDEX('С закупкой'!$A:$Z,ROW()-ROW($A$8)+ROW('С закупкой'!$A$8),MATCH("Фото",'С закупкой'!$A$8:$Z$8,0)))</f>
        <v/>
      </c>
      <c r="C420" s="49">
        <f>IF(INDEX('С закупкой'!$A:$Z,ROW()-ROW($A$8)+ROW('С закупкой'!$A$8),MATCH("Наименование",'С закупкой'!$A$8:$Z$8,0))&lt;&gt;"",INDEX('С закупкой'!$A:$Z,ROW()-ROW($A$8)+ROW('С закупкой'!$A$8),MATCH("Наименование",'С закупкой'!$A$8:$Z$8,0)),IF(ISTEXT(INDEX('С закупкой'!$A:$Z,ROW()-ROW($A$8)+ROW('С закупкой'!$A$8),MATCH("№",'С закупкой'!$A$8:$Z$8,0))),INDEX('С закупкой'!$A:$Z,ROW()-ROW($A$8)+ROW('С закупкой'!$A$8),MATCH("№",'С закупкой'!$A$8:$Z$8,0)),""))</f>
        <v/>
      </c>
      <c r="D420" s="49">
        <f>IF(INDEX('С закупкой'!$A:$Z,ROW()-ROW($A$8)+ROW('С закупкой'!$A$8),MATCH("Бренд",'С закупкой'!$A$8:$Z$8,0))="","",INDEX('С закупкой'!$A:$Z,ROW()-ROW($A$8)+ROW('С закупкой'!$A$8),MATCH("Бренд",'С закупкой'!$A$8:$Z$8,0)))</f>
        <v/>
      </c>
      <c r="E420" s="50">
        <f>IF(INDEX('С закупкой'!$A:$Z,ROW()-ROW($A$8)+ROW('С закупкой'!$A$8),MATCH("Артикул",'С закупкой'!$A$8:$Z$8,0))="","",INDEX('С закупкой'!$A:$Z,ROW()-ROW($A$8)+ROW('С закупкой'!$A$8),MATCH("Артикул",'С закупкой'!$A$8:$Z$8,0)))</f>
        <v/>
      </c>
      <c r="F420" s="49">
        <f>IF(INDEX('С закупкой'!$A:$Z,ROW()-ROW($A$8)+ROW('С закупкой'!$A$8),MATCH("Комната",'С закупкой'!$A$8:$Z$8,0))="","",INDEX('С закупкой'!$A:$Z,ROW()-ROW($A$8)+ROW('С закупкой'!$A$8),MATCH("Комната",'С закупкой'!$A$8:$Z$8,0)))</f>
        <v/>
      </c>
      <c r="G420" s="51">
        <f>IF(INDEX('С закупкой'!$A:$Z,ROW()-ROW($A$8)+ROW('С закупкой'!$A$8),MATCH("Кол-во",'С закупкой'!$A$8:$Z$8,0))="","",INDEX('С закупкой'!$A:$Z,ROW()-ROW($A$8)+ROW('С закупкой'!$A$8),MATCH("Кол-во",'С закупкой'!$A$8:$Z$8,0)))</f>
        <v/>
      </c>
      <c r="H420" s="52">
        <f>IF(INDEX('С закупкой'!$A:$Z,ROW()-ROW($A$8)+ROW('С закупкой'!$A$8),MATCH("Ед.",'С закупкой'!$A$8:$Z$8,0))="","",INDEX('С закупкой'!$A:$Z,ROW()-ROW($A$8)+ROW('С закупкой'!$A$8),MATCH("Ед.",'С закупкой'!$A$8:$Z$8,0)))</f>
        <v/>
      </c>
      <c r="I420" s="53">
        <f>IF(INDEX('С закупкой'!$A:$Z,ROW()-ROW($A$8)+ROW('С закупкой'!$A$8),MATCH("Клиенту за ед.",'С закупкой'!$A$8:$Z$8,0))="","",INDEX('С закупкой'!$A:$Z,ROW()-ROW($A$8)+ROW('С закупкой'!$A$8),MATCH("Клиенту за ед.",'С закупкой'!$A$8:$Z$8,0)))</f>
        <v/>
      </c>
      <c r="J420" s="54">
        <f>IF(LEFT($C420,6)="Итого:",SUM(J$8:J419)-2*SUMIF($C$8:$C419,"Итого:*",J$8:J419),IF($C420="ИТОГО ПО ПРОЕКТУ",SUM(J$8:J419)-SUMIF($C$8:$C419,"Итого:*",J$8:J419),IF(INDEX('С закупкой'!$A:$Z,ROW()-ROW($A$8)+ROW('С закупкой'!$A$8),MATCH("Сумма клиенту",'С закупкой'!$A$8:$Z$8,0))="","",INDEX('С закупкой'!$A:$Z,ROW()-ROW($A$8)+ROW('С закупкой'!$A$8),MATCH("Сумма клиенту",'С закупкой'!$A$8:$Z$8,0)))))</f>
        <v/>
      </c>
      <c r="K420" s="50">
        <f>IF(INDEX('С закупкой'!$A:$Z,ROW()-ROW($A$8)+ROW('С закупкой'!$A$8),MATCH("Поставка",'С закупкой'!$A$8:$Z$8,0))="","",INDEX('С закупкой'!$A:$Z,ROW()-ROW($A$8)+ROW('С закупкой'!$A$8),MATCH("Поставка",'С закупкой'!$A$8:$Z$8,0)))</f>
        <v/>
      </c>
      <c r="L420" s="50">
        <f>IF(INDEX('С закупкой'!$A:$Z,ROW()-ROW($A$8)+ROW('С закупкой'!$A$8),MATCH("Примечание",'С закупкой'!$A$8:$Z$8,0))="","",INDEX('С закупкой'!$A:$Z,ROW()-ROW($A$8)+ROW('С закупкой'!$A$8),MATCH("Примечание",'С закупкой'!$A$8:$Z$8,0)))</f>
        <v/>
      </c>
    </row>
    <row r="421" ht="36" customHeight="1">
      <c r="A421" s="47">
        <f>IF(ISNA(MATCH("№",'С закупкой'!$A$8:$Z$8,0)),"!",IF(ISNUMBER(INDEX('С закупкой'!$A:$Z,ROW()-ROW($A$8)+ROW('С закупкой'!$A$8),MATCH("№",'С закупкой'!$A$8:$Z$8,0))),INDEX('С закупкой'!$A:$Z,ROW()-ROW($A$8)+ROW('С закупкой'!$A$8),MATCH("№",'С закупкой'!$A$8:$Z$8,0)),""))</f>
        <v/>
      </c>
      <c r="B421" s="48">
        <f>IF(ISBLANK(INDEX('С закупкой'!$A:$Z,ROW()-ROW($A$8)+ROW('С закупкой'!$A$8),MATCH("Фото",'С закупкой'!$A$8:$Z$8,0))),"",INDEX('С закупкой'!$A:$Z,ROW()-ROW($A$8)+ROW('С закупкой'!$A$8),MATCH("Фото",'С закупкой'!$A$8:$Z$8,0)))</f>
        <v/>
      </c>
      <c r="C421" s="49">
        <f>IF(INDEX('С закупкой'!$A:$Z,ROW()-ROW($A$8)+ROW('С закупкой'!$A$8),MATCH("Наименование",'С закупкой'!$A$8:$Z$8,0))&lt;&gt;"",INDEX('С закупкой'!$A:$Z,ROW()-ROW($A$8)+ROW('С закупкой'!$A$8),MATCH("Наименование",'С закупкой'!$A$8:$Z$8,0)),IF(ISTEXT(INDEX('С закупкой'!$A:$Z,ROW()-ROW($A$8)+ROW('С закупкой'!$A$8),MATCH("№",'С закупкой'!$A$8:$Z$8,0))),INDEX('С закупкой'!$A:$Z,ROW()-ROW($A$8)+ROW('С закупкой'!$A$8),MATCH("№",'С закупкой'!$A$8:$Z$8,0)),""))</f>
        <v/>
      </c>
      <c r="D421" s="49">
        <f>IF(INDEX('С закупкой'!$A:$Z,ROW()-ROW($A$8)+ROW('С закупкой'!$A$8),MATCH("Бренд",'С закупкой'!$A$8:$Z$8,0))="","",INDEX('С закупкой'!$A:$Z,ROW()-ROW($A$8)+ROW('С закупкой'!$A$8),MATCH("Бренд",'С закупкой'!$A$8:$Z$8,0)))</f>
        <v/>
      </c>
      <c r="E421" s="50">
        <f>IF(INDEX('С закупкой'!$A:$Z,ROW()-ROW($A$8)+ROW('С закупкой'!$A$8),MATCH("Артикул",'С закупкой'!$A$8:$Z$8,0))="","",INDEX('С закупкой'!$A:$Z,ROW()-ROW($A$8)+ROW('С закупкой'!$A$8),MATCH("Артикул",'С закупкой'!$A$8:$Z$8,0)))</f>
        <v/>
      </c>
      <c r="F421" s="49">
        <f>IF(INDEX('С закупкой'!$A:$Z,ROW()-ROW($A$8)+ROW('С закупкой'!$A$8),MATCH("Комната",'С закупкой'!$A$8:$Z$8,0))="","",INDEX('С закупкой'!$A:$Z,ROW()-ROW($A$8)+ROW('С закупкой'!$A$8),MATCH("Комната",'С закупкой'!$A$8:$Z$8,0)))</f>
        <v/>
      </c>
      <c r="G421" s="51">
        <f>IF(INDEX('С закупкой'!$A:$Z,ROW()-ROW($A$8)+ROW('С закупкой'!$A$8),MATCH("Кол-во",'С закупкой'!$A$8:$Z$8,0))="","",INDEX('С закупкой'!$A:$Z,ROW()-ROW($A$8)+ROW('С закупкой'!$A$8),MATCH("Кол-во",'С закупкой'!$A$8:$Z$8,0)))</f>
        <v/>
      </c>
      <c r="H421" s="52">
        <f>IF(INDEX('С закупкой'!$A:$Z,ROW()-ROW($A$8)+ROW('С закупкой'!$A$8),MATCH("Ед.",'С закупкой'!$A$8:$Z$8,0))="","",INDEX('С закупкой'!$A:$Z,ROW()-ROW($A$8)+ROW('С закупкой'!$A$8),MATCH("Ед.",'С закупкой'!$A$8:$Z$8,0)))</f>
        <v/>
      </c>
      <c r="I421" s="53">
        <f>IF(INDEX('С закупкой'!$A:$Z,ROW()-ROW($A$8)+ROW('С закупкой'!$A$8),MATCH("Клиенту за ед.",'С закупкой'!$A$8:$Z$8,0))="","",INDEX('С закупкой'!$A:$Z,ROW()-ROW($A$8)+ROW('С закупкой'!$A$8),MATCH("Клиенту за ед.",'С закупкой'!$A$8:$Z$8,0)))</f>
        <v/>
      </c>
      <c r="J421" s="54">
        <f>IF(LEFT($C421,6)="Итого:",SUM(J$8:J420)-2*SUMIF($C$8:$C420,"Итого:*",J$8:J420),IF($C421="ИТОГО ПО ПРОЕКТУ",SUM(J$8:J420)-SUMIF($C$8:$C420,"Итого:*",J$8:J420),IF(INDEX('С закупкой'!$A:$Z,ROW()-ROW($A$8)+ROW('С закупкой'!$A$8),MATCH("Сумма клиенту",'С закупкой'!$A$8:$Z$8,0))="","",INDEX('С закупкой'!$A:$Z,ROW()-ROW($A$8)+ROW('С закупкой'!$A$8),MATCH("Сумма клиенту",'С закупкой'!$A$8:$Z$8,0)))))</f>
        <v/>
      </c>
      <c r="K421" s="50">
        <f>IF(INDEX('С закупкой'!$A:$Z,ROW()-ROW($A$8)+ROW('С закупкой'!$A$8),MATCH("Поставка",'С закупкой'!$A$8:$Z$8,0))="","",INDEX('С закупкой'!$A:$Z,ROW()-ROW($A$8)+ROW('С закупкой'!$A$8),MATCH("Поставка",'С закупкой'!$A$8:$Z$8,0)))</f>
        <v/>
      </c>
      <c r="L421" s="50">
        <f>IF(INDEX('С закупкой'!$A:$Z,ROW()-ROW($A$8)+ROW('С закупкой'!$A$8),MATCH("Примечание",'С закупкой'!$A$8:$Z$8,0))="","",INDEX('С закупкой'!$A:$Z,ROW()-ROW($A$8)+ROW('С закупкой'!$A$8),MATCH("Примечание",'С закупкой'!$A$8:$Z$8,0)))</f>
        <v/>
      </c>
    </row>
    <row r="422" ht="36" customHeight="1">
      <c r="A422" s="47">
        <f>IF(ISNA(MATCH("№",'С закупкой'!$A$8:$Z$8,0)),"!",IF(ISNUMBER(INDEX('С закупкой'!$A:$Z,ROW()-ROW($A$8)+ROW('С закупкой'!$A$8),MATCH("№",'С закупкой'!$A$8:$Z$8,0))),INDEX('С закупкой'!$A:$Z,ROW()-ROW($A$8)+ROW('С закупкой'!$A$8),MATCH("№",'С закупкой'!$A$8:$Z$8,0)),""))</f>
        <v/>
      </c>
      <c r="B422" s="48">
        <f>IF(ISBLANK(INDEX('С закупкой'!$A:$Z,ROW()-ROW($A$8)+ROW('С закупкой'!$A$8),MATCH("Фото",'С закупкой'!$A$8:$Z$8,0))),"",INDEX('С закупкой'!$A:$Z,ROW()-ROW($A$8)+ROW('С закупкой'!$A$8),MATCH("Фото",'С закупкой'!$A$8:$Z$8,0)))</f>
        <v/>
      </c>
      <c r="C422" s="49">
        <f>IF(INDEX('С закупкой'!$A:$Z,ROW()-ROW($A$8)+ROW('С закупкой'!$A$8),MATCH("Наименование",'С закупкой'!$A$8:$Z$8,0))&lt;&gt;"",INDEX('С закупкой'!$A:$Z,ROW()-ROW($A$8)+ROW('С закупкой'!$A$8),MATCH("Наименование",'С закупкой'!$A$8:$Z$8,0)),IF(ISTEXT(INDEX('С закупкой'!$A:$Z,ROW()-ROW($A$8)+ROW('С закупкой'!$A$8),MATCH("№",'С закупкой'!$A$8:$Z$8,0))),INDEX('С закупкой'!$A:$Z,ROW()-ROW($A$8)+ROW('С закупкой'!$A$8),MATCH("№",'С закупкой'!$A$8:$Z$8,0)),""))</f>
        <v/>
      </c>
      <c r="D422" s="49">
        <f>IF(INDEX('С закупкой'!$A:$Z,ROW()-ROW($A$8)+ROW('С закупкой'!$A$8),MATCH("Бренд",'С закупкой'!$A$8:$Z$8,0))="","",INDEX('С закупкой'!$A:$Z,ROW()-ROW($A$8)+ROW('С закупкой'!$A$8),MATCH("Бренд",'С закупкой'!$A$8:$Z$8,0)))</f>
        <v/>
      </c>
      <c r="E422" s="50">
        <f>IF(INDEX('С закупкой'!$A:$Z,ROW()-ROW($A$8)+ROW('С закупкой'!$A$8),MATCH("Артикул",'С закупкой'!$A$8:$Z$8,0))="","",INDEX('С закупкой'!$A:$Z,ROW()-ROW($A$8)+ROW('С закупкой'!$A$8),MATCH("Артикул",'С закупкой'!$A$8:$Z$8,0)))</f>
        <v/>
      </c>
      <c r="F422" s="49">
        <f>IF(INDEX('С закупкой'!$A:$Z,ROW()-ROW($A$8)+ROW('С закупкой'!$A$8),MATCH("Комната",'С закупкой'!$A$8:$Z$8,0))="","",INDEX('С закупкой'!$A:$Z,ROW()-ROW($A$8)+ROW('С закупкой'!$A$8),MATCH("Комната",'С закупкой'!$A$8:$Z$8,0)))</f>
        <v/>
      </c>
      <c r="G422" s="51">
        <f>IF(INDEX('С закупкой'!$A:$Z,ROW()-ROW($A$8)+ROW('С закупкой'!$A$8),MATCH("Кол-во",'С закупкой'!$A$8:$Z$8,0))="","",INDEX('С закупкой'!$A:$Z,ROW()-ROW($A$8)+ROW('С закупкой'!$A$8),MATCH("Кол-во",'С закупкой'!$A$8:$Z$8,0)))</f>
        <v/>
      </c>
      <c r="H422" s="52">
        <f>IF(INDEX('С закупкой'!$A:$Z,ROW()-ROW($A$8)+ROW('С закупкой'!$A$8),MATCH("Ед.",'С закупкой'!$A$8:$Z$8,0))="","",INDEX('С закупкой'!$A:$Z,ROW()-ROW($A$8)+ROW('С закупкой'!$A$8),MATCH("Ед.",'С закупкой'!$A$8:$Z$8,0)))</f>
        <v/>
      </c>
      <c r="I422" s="53">
        <f>IF(INDEX('С закупкой'!$A:$Z,ROW()-ROW($A$8)+ROW('С закупкой'!$A$8),MATCH("Клиенту за ед.",'С закупкой'!$A$8:$Z$8,0))="","",INDEX('С закупкой'!$A:$Z,ROW()-ROW($A$8)+ROW('С закупкой'!$A$8),MATCH("Клиенту за ед.",'С закупкой'!$A$8:$Z$8,0)))</f>
        <v/>
      </c>
      <c r="J422" s="54">
        <f>IF(LEFT($C422,6)="Итого:",SUM(J$8:J421)-2*SUMIF($C$8:$C421,"Итого:*",J$8:J421),IF($C422="ИТОГО ПО ПРОЕКТУ",SUM(J$8:J421)-SUMIF($C$8:$C421,"Итого:*",J$8:J421),IF(INDEX('С закупкой'!$A:$Z,ROW()-ROW($A$8)+ROW('С закупкой'!$A$8),MATCH("Сумма клиенту",'С закупкой'!$A$8:$Z$8,0))="","",INDEX('С закупкой'!$A:$Z,ROW()-ROW($A$8)+ROW('С закупкой'!$A$8),MATCH("Сумма клиенту",'С закупкой'!$A$8:$Z$8,0)))))</f>
        <v/>
      </c>
      <c r="K422" s="50">
        <f>IF(INDEX('С закупкой'!$A:$Z,ROW()-ROW($A$8)+ROW('С закупкой'!$A$8),MATCH("Поставка",'С закупкой'!$A$8:$Z$8,0))="","",INDEX('С закупкой'!$A:$Z,ROW()-ROW($A$8)+ROW('С закупкой'!$A$8),MATCH("Поставка",'С закупкой'!$A$8:$Z$8,0)))</f>
        <v/>
      </c>
      <c r="L422" s="50">
        <f>IF(INDEX('С закупкой'!$A:$Z,ROW()-ROW($A$8)+ROW('С закупкой'!$A$8),MATCH("Примечание",'С закупкой'!$A$8:$Z$8,0))="","",INDEX('С закупкой'!$A:$Z,ROW()-ROW($A$8)+ROW('С закупкой'!$A$8),MATCH("Примечание",'С закупкой'!$A$8:$Z$8,0)))</f>
        <v/>
      </c>
    </row>
    <row r="423" ht="36" customHeight="1">
      <c r="A423" s="47">
        <f>IF(ISNA(MATCH("№",'С закупкой'!$A$8:$Z$8,0)),"!",IF(ISNUMBER(INDEX('С закупкой'!$A:$Z,ROW()-ROW($A$8)+ROW('С закупкой'!$A$8),MATCH("№",'С закупкой'!$A$8:$Z$8,0))),INDEX('С закупкой'!$A:$Z,ROW()-ROW($A$8)+ROW('С закупкой'!$A$8),MATCH("№",'С закупкой'!$A$8:$Z$8,0)),""))</f>
        <v/>
      </c>
      <c r="B423" s="48">
        <f>IF(ISBLANK(INDEX('С закупкой'!$A:$Z,ROW()-ROW($A$8)+ROW('С закупкой'!$A$8),MATCH("Фото",'С закупкой'!$A$8:$Z$8,0))),"",INDEX('С закупкой'!$A:$Z,ROW()-ROW($A$8)+ROW('С закупкой'!$A$8),MATCH("Фото",'С закупкой'!$A$8:$Z$8,0)))</f>
        <v/>
      </c>
      <c r="C423" s="49">
        <f>IF(INDEX('С закупкой'!$A:$Z,ROW()-ROW($A$8)+ROW('С закупкой'!$A$8),MATCH("Наименование",'С закупкой'!$A$8:$Z$8,0))&lt;&gt;"",INDEX('С закупкой'!$A:$Z,ROW()-ROW($A$8)+ROW('С закупкой'!$A$8),MATCH("Наименование",'С закупкой'!$A$8:$Z$8,0)),IF(ISTEXT(INDEX('С закупкой'!$A:$Z,ROW()-ROW($A$8)+ROW('С закупкой'!$A$8),MATCH("№",'С закупкой'!$A$8:$Z$8,0))),INDEX('С закупкой'!$A:$Z,ROW()-ROW($A$8)+ROW('С закупкой'!$A$8),MATCH("№",'С закупкой'!$A$8:$Z$8,0)),""))</f>
        <v/>
      </c>
      <c r="D423" s="49">
        <f>IF(INDEX('С закупкой'!$A:$Z,ROW()-ROW($A$8)+ROW('С закупкой'!$A$8),MATCH("Бренд",'С закупкой'!$A$8:$Z$8,0))="","",INDEX('С закупкой'!$A:$Z,ROW()-ROW($A$8)+ROW('С закупкой'!$A$8),MATCH("Бренд",'С закупкой'!$A$8:$Z$8,0)))</f>
        <v/>
      </c>
      <c r="E423" s="50">
        <f>IF(INDEX('С закупкой'!$A:$Z,ROW()-ROW($A$8)+ROW('С закупкой'!$A$8),MATCH("Артикул",'С закупкой'!$A$8:$Z$8,0))="","",INDEX('С закупкой'!$A:$Z,ROW()-ROW($A$8)+ROW('С закупкой'!$A$8),MATCH("Артикул",'С закупкой'!$A$8:$Z$8,0)))</f>
        <v/>
      </c>
      <c r="F423" s="49">
        <f>IF(INDEX('С закупкой'!$A:$Z,ROW()-ROW($A$8)+ROW('С закупкой'!$A$8),MATCH("Комната",'С закупкой'!$A$8:$Z$8,0))="","",INDEX('С закупкой'!$A:$Z,ROW()-ROW($A$8)+ROW('С закупкой'!$A$8),MATCH("Комната",'С закупкой'!$A$8:$Z$8,0)))</f>
        <v/>
      </c>
      <c r="G423" s="51">
        <f>IF(INDEX('С закупкой'!$A:$Z,ROW()-ROW($A$8)+ROW('С закупкой'!$A$8),MATCH("Кол-во",'С закупкой'!$A$8:$Z$8,0))="","",INDEX('С закупкой'!$A:$Z,ROW()-ROW($A$8)+ROW('С закупкой'!$A$8),MATCH("Кол-во",'С закупкой'!$A$8:$Z$8,0)))</f>
        <v/>
      </c>
      <c r="H423" s="52">
        <f>IF(INDEX('С закупкой'!$A:$Z,ROW()-ROW($A$8)+ROW('С закупкой'!$A$8),MATCH("Ед.",'С закупкой'!$A$8:$Z$8,0))="","",INDEX('С закупкой'!$A:$Z,ROW()-ROW($A$8)+ROW('С закупкой'!$A$8),MATCH("Ед.",'С закупкой'!$A$8:$Z$8,0)))</f>
        <v/>
      </c>
      <c r="I423" s="53">
        <f>IF(INDEX('С закупкой'!$A:$Z,ROW()-ROW($A$8)+ROW('С закупкой'!$A$8),MATCH("Клиенту за ед.",'С закупкой'!$A$8:$Z$8,0))="","",INDEX('С закупкой'!$A:$Z,ROW()-ROW($A$8)+ROW('С закупкой'!$A$8),MATCH("Клиенту за ед.",'С закупкой'!$A$8:$Z$8,0)))</f>
        <v/>
      </c>
      <c r="J423" s="54">
        <f>IF(LEFT($C423,6)="Итого:",SUM(J$8:J422)-2*SUMIF($C$8:$C422,"Итого:*",J$8:J422),IF($C423="ИТОГО ПО ПРОЕКТУ",SUM(J$8:J422)-SUMIF($C$8:$C422,"Итого:*",J$8:J422),IF(INDEX('С закупкой'!$A:$Z,ROW()-ROW($A$8)+ROW('С закупкой'!$A$8),MATCH("Сумма клиенту",'С закупкой'!$A$8:$Z$8,0))="","",INDEX('С закупкой'!$A:$Z,ROW()-ROW($A$8)+ROW('С закупкой'!$A$8),MATCH("Сумма клиенту",'С закупкой'!$A$8:$Z$8,0)))))</f>
        <v/>
      </c>
      <c r="K423" s="50">
        <f>IF(INDEX('С закупкой'!$A:$Z,ROW()-ROW($A$8)+ROW('С закупкой'!$A$8),MATCH("Поставка",'С закупкой'!$A$8:$Z$8,0))="","",INDEX('С закупкой'!$A:$Z,ROW()-ROW($A$8)+ROW('С закупкой'!$A$8),MATCH("Поставка",'С закупкой'!$A$8:$Z$8,0)))</f>
        <v/>
      </c>
      <c r="L423" s="50">
        <f>IF(INDEX('С закупкой'!$A:$Z,ROW()-ROW($A$8)+ROW('С закупкой'!$A$8),MATCH("Примечание",'С закупкой'!$A$8:$Z$8,0))="","",INDEX('С закупкой'!$A:$Z,ROW()-ROW($A$8)+ROW('С закупкой'!$A$8),MATCH("Примечание",'С закупкой'!$A$8:$Z$8,0)))</f>
        <v/>
      </c>
    </row>
    <row r="424" ht="36" customHeight="1">
      <c r="A424" s="47">
        <f>IF(ISNA(MATCH("№",'С закупкой'!$A$8:$Z$8,0)),"!",IF(ISNUMBER(INDEX('С закупкой'!$A:$Z,ROW()-ROW($A$8)+ROW('С закупкой'!$A$8),MATCH("№",'С закупкой'!$A$8:$Z$8,0))),INDEX('С закупкой'!$A:$Z,ROW()-ROW($A$8)+ROW('С закупкой'!$A$8),MATCH("№",'С закупкой'!$A$8:$Z$8,0)),""))</f>
        <v/>
      </c>
      <c r="B424" s="48">
        <f>IF(ISBLANK(INDEX('С закупкой'!$A:$Z,ROW()-ROW($A$8)+ROW('С закупкой'!$A$8),MATCH("Фото",'С закупкой'!$A$8:$Z$8,0))),"",INDEX('С закупкой'!$A:$Z,ROW()-ROW($A$8)+ROW('С закупкой'!$A$8),MATCH("Фото",'С закупкой'!$A$8:$Z$8,0)))</f>
        <v/>
      </c>
      <c r="C424" s="49">
        <f>IF(INDEX('С закупкой'!$A:$Z,ROW()-ROW($A$8)+ROW('С закупкой'!$A$8),MATCH("Наименование",'С закупкой'!$A$8:$Z$8,0))&lt;&gt;"",INDEX('С закупкой'!$A:$Z,ROW()-ROW($A$8)+ROW('С закупкой'!$A$8),MATCH("Наименование",'С закупкой'!$A$8:$Z$8,0)),IF(ISTEXT(INDEX('С закупкой'!$A:$Z,ROW()-ROW($A$8)+ROW('С закупкой'!$A$8),MATCH("№",'С закупкой'!$A$8:$Z$8,0))),INDEX('С закупкой'!$A:$Z,ROW()-ROW($A$8)+ROW('С закупкой'!$A$8),MATCH("№",'С закупкой'!$A$8:$Z$8,0)),""))</f>
        <v/>
      </c>
      <c r="D424" s="49">
        <f>IF(INDEX('С закупкой'!$A:$Z,ROW()-ROW($A$8)+ROW('С закупкой'!$A$8),MATCH("Бренд",'С закупкой'!$A$8:$Z$8,0))="","",INDEX('С закупкой'!$A:$Z,ROW()-ROW($A$8)+ROW('С закупкой'!$A$8),MATCH("Бренд",'С закупкой'!$A$8:$Z$8,0)))</f>
        <v/>
      </c>
      <c r="E424" s="50">
        <f>IF(INDEX('С закупкой'!$A:$Z,ROW()-ROW($A$8)+ROW('С закупкой'!$A$8),MATCH("Артикул",'С закупкой'!$A$8:$Z$8,0))="","",INDEX('С закупкой'!$A:$Z,ROW()-ROW($A$8)+ROW('С закупкой'!$A$8),MATCH("Артикул",'С закупкой'!$A$8:$Z$8,0)))</f>
        <v/>
      </c>
      <c r="F424" s="49">
        <f>IF(INDEX('С закупкой'!$A:$Z,ROW()-ROW($A$8)+ROW('С закупкой'!$A$8),MATCH("Комната",'С закупкой'!$A$8:$Z$8,0))="","",INDEX('С закупкой'!$A:$Z,ROW()-ROW($A$8)+ROW('С закупкой'!$A$8),MATCH("Комната",'С закупкой'!$A$8:$Z$8,0)))</f>
        <v/>
      </c>
      <c r="G424" s="51">
        <f>IF(INDEX('С закупкой'!$A:$Z,ROW()-ROW($A$8)+ROW('С закупкой'!$A$8),MATCH("Кол-во",'С закупкой'!$A$8:$Z$8,0))="","",INDEX('С закупкой'!$A:$Z,ROW()-ROW($A$8)+ROW('С закупкой'!$A$8),MATCH("Кол-во",'С закупкой'!$A$8:$Z$8,0)))</f>
        <v/>
      </c>
      <c r="H424" s="52">
        <f>IF(INDEX('С закупкой'!$A:$Z,ROW()-ROW($A$8)+ROW('С закупкой'!$A$8),MATCH("Ед.",'С закупкой'!$A$8:$Z$8,0))="","",INDEX('С закупкой'!$A:$Z,ROW()-ROW($A$8)+ROW('С закупкой'!$A$8),MATCH("Ед.",'С закупкой'!$A$8:$Z$8,0)))</f>
        <v/>
      </c>
      <c r="I424" s="53">
        <f>IF(INDEX('С закупкой'!$A:$Z,ROW()-ROW($A$8)+ROW('С закупкой'!$A$8),MATCH("Клиенту за ед.",'С закупкой'!$A$8:$Z$8,0))="","",INDEX('С закупкой'!$A:$Z,ROW()-ROW($A$8)+ROW('С закупкой'!$A$8),MATCH("Клиенту за ед.",'С закупкой'!$A$8:$Z$8,0)))</f>
        <v/>
      </c>
      <c r="J424" s="54">
        <f>IF(LEFT($C424,6)="Итого:",SUM(J$8:J423)-2*SUMIF($C$8:$C423,"Итого:*",J$8:J423),IF($C424="ИТОГО ПО ПРОЕКТУ",SUM(J$8:J423)-SUMIF($C$8:$C423,"Итого:*",J$8:J423),IF(INDEX('С закупкой'!$A:$Z,ROW()-ROW($A$8)+ROW('С закупкой'!$A$8),MATCH("Сумма клиенту",'С закупкой'!$A$8:$Z$8,0))="","",INDEX('С закупкой'!$A:$Z,ROW()-ROW($A$8)+ROW('С закупкой'!$A$8),MATCH("Сумма клиенту",'С закупкой'!$A$8:$Z$8,0)))))</f>
        <v/>
      </c>
      <c r="K424" s="50">
        <f>IF(INDEX('С закупкой'!$A:$Z,ROW()-ROW($A$8)+ROW('С закупкой'!$A$8),MATCH("Поставка",'С закупкой'!$A$8:$Z$8,0))="","",INDEX('С закупкой'!$A:$Z,ROW()-ROW($A$8)+ROW('С закупкой'!$A$8),MATCH("Поставка",'С закупкой'!$A$8:$Z$8,0)))</f>
        <v/>
      </c>
      <c r="L424" s="50">
        <f>IF(INDEX('С закупкой'!$A:$Z,ROW()-ROW($A$8)+ROW('С закупкой'!$A$8),MATCH("Примечание",'С закупкой'!$A$8:$Z$8,0))="","",INDEX('С закупкой'!$A:$Z,ROW()-ROW($A$8)+ROW('С закупкой'!$A$8),MATCH("Примечание",'С закупкой'!$A$8:$Z$8,0)))</f>
        <v/>
      </c>
    </row>
    <row r="425" ht="36" customHeight="1">
      <c r="A425" s="47">
        <f>IF(ISNA(MATCH("№",'С закупкой'!$A$8:$Z$8,0)),"!",IF(ISNUMBER(INDEX('С закупкой'!$A:$Z,ROW()-ROW($A$8)+ROW('С закупкой'!$A$8),MATCH("№",'С закупкой'!$A$8:$Z$8,0))),INDEX('С закупкой'!$A:$Z,ROW()-ROW($A$8)+ROW('С закупкой'!$A$8),MATCH("№",'С закупкой'!$A$8:$Z$8,0)),""))</f>
        <v/>
      </c>
      <c r="B425" s="48">
        <f>IF(ISBLANK(INDEX('С закупкой'!$A:$Z,ROW()-ROW($A$8)+ROW('С закупкой'!$A$8),MATCH("Фото",'С закупкой'!$A$8:$Z$8,0))),"",INDEX('С закупкой'!$A:$Z,ROW()-ROW($A$8)+ROW('С закупкой'!$A$8),MATCH("Фото",'С закупкой'!$A$8:$Z$8,0)))</f>
        <v/>
      </c>
      <c r="C425" s="49">
        <f>IF(INDEX('С закупкой'!$A:$Z,ROW()-ROW($A$8)+ROW('С закупкой'!$A$8),MATCH("Наименование",'С закупкой'!$A$8:$Z$8,0))&lt;&gt;"",INDEX('С закупкой'!$A:$Z,ROW()-ROW($A$8)+ROW('С закупкой'!$A$8),MATCH("Наименование",'С закупкой'!$A$8:$Z$8,0)),IF(ISTEXT(INDEX('С закупкой'!$A:$Z,ROW()-ROW($A$8)+ROW('С закупкой'!$A$8),MATCH("№",'С закупкой'!$A$8:$Z$8,0))),INDEX('С закупкой'!$A:$Z,ROW()-ROW($A$8)+ROW('С закупкой'!$A$8),MATCH("№",'С закупкой'!$A$8:$Z$8,0)),""))</f>
        <v/>
      </c>
      <c r="D425" s="49">
        <f>IF(INDEX('С закупкой'!$A:$Z,ROW()-ROW($A$8)+ROW('С закупкой'!$A$8),MATCH("Бренд",'С закупкой'!$A$8:$Z$8,0))="","",INDEX('С закупкой'!$A:$Z,ROW()-ROW($A$8)+ROW('С закупкой'!$A$8),MATCH("Бренд",'С закупкой'!$A$8:$Z$8,0)))</f>
        <v/>
      </c>
      <c r="E425" s="50">
        <f>IF(INDEX('С закупкой'!$A:$Z,ROW()-ROW($A$8)+ROW('С закупкой'!$A$8),MATCH("Артикул",'С закупкой'!$A$8:$Z$8,0))="","",INDEX('С закупкой'!$A:$Z,ROW()-ROW($A$8)+ROW('С закупкой'!$A$8),MATCH("Артикул",'С закупкой'!$A$8:$Z$8,0)))</f>
        <v/>
      </c>
      <c r="F425" s="49">
        <f>IF(INDEX('С закупкой'!$A:$Z,ROW()-ROW($A$8)+ROW('С закупкой'!$A$8),MATCH("Комната",'С закупкой'!$A$8:$Z$8,0))="","",INDEX('С закупкой'!$A:$Z,ROW()-ROW($A$8)+ROW('С закупкой'!$A$8),MATCH("Комната",'С закупкой'!$A$8:$Z$8,0)))</f>
        <v/>
      </c>
      <c r="G425" s="51">
        <f>IF(INDEX('С закупкой'!$A:$Z,ROW()-ROW($A$8)+ROW('С закупкой'!$A$8),MATCH("Кол-во",'С закупкой'!$A$8:$Z$8,0))="","",INDEX('С закупкой'!$A:$Z,ROW()-ROW($A$8)+ROW('С закупкой'!$A$8),MATCH("Кол-во",'С закупкой'!$A$8:$Z$8,0)))</f>
        <v/>
      </c>
      <c r="H425" s="52">
        <f>IF(INDEX('С закупкой'!$A:$Z,ROW()-ROW($A$8)+ROW('С закупкой'!$A$8),MATCH("Ед.",'С закупкой'!$A$8:$Z$8,0))="","",INDEX('С закупкой'!$A:$Z,ROW()-ROW($A$8)+ROW('С закупкой'!$A$8),MATCH("Ед.",'С закупкой'!$A$8:$Z$8,0)))</f>
        <v/>
      </c>
      <c r="I425" s="53">
        <f>IF(INDEX('С закупкой'!$A:$Z,ROW()-ROW($A$8)+ROW('С закупкой'!$A$8),MATCH("Клиенту за ед.",'С закупкой'!$A$8:$Z$8,0))="","",INDEX('С закупкой'!$A:$Z,ROW()-ROW($A$8)+ROW('С закупкой'!$A$8),MATCH("Клиенту за ед.",'С закупкой'!$A$8:$Z$8,0)))</f>
        <v/>
      </c>
      <c r="J425" s="54">
        <f>IF(LEFT($C425,6)="Итого:",SUM(J$8:J424)-2*SUMIF($C$8:$C424,"Итого:*",J$8:J424),IF($C425="ИТОГО ПО ПРОЕКТУ",SUM(J$8:J424)-SUMIF($C$8:$C424,"Итого:*",J$8:J424),IF(INDEX('С закупкой'!$A:$Z,ROW()-ROW($A$8)+ROW('С закупкой'!$A$8),MATCH("Сумма клиенту",'С закупкой'!$A$8:$Z$8,0))="","",INDEX('С закупкой'!$A:$Z,ROW()-ROW($A$8)+ROW('С закупкой'!$A$8),MATCH("Сумма клиенту",'С закупкой'!$A$8:$Z$8,0)))))</f>
        <v/>
      </c>
      <c r="K425" s="50">
        <f>IF(INDEX('С закупкой'!$A:$Z,ROW()-ROW($A$8)+ROW('С закупкой'!$A$8),MATCH("Поставка",'С закупкой'!$A$8:$Z$8,0))="","",INDEX('С закупкой'!$A:$Z,ROW()-ROW($A$8)+ROW('С закупкой'!$A$8),MATCH("Поставка",'С закупкой'!$A$8:$Z$8,0)))</f>
        <v/>
      </c>
      <c r="L425" s="50">
        <f>IF(INDEX('С закупкой'!$A:$Z,ROW()-ROW($A$8)+ROW('С закупкой'!$A$8),MATCH("Примечание",'С закупкой'!$A$8:$Z$8,0))="","",INDEX('С закупкой'!$A:$Z,ROW()-ROW($A$8)+ROW('С закупкой'!$A$8),MATCH("Примечание",'С закупкой'!$A$8:$Z$8,0)))</f>
        <v/>
      </c>
    </row>
    <row r="426" ht="36" customHeight="1">
      <c r="A426" s="47">
        <f>IF(ISNA(MATCH("№",'С закупкой'!$A$8:$Z$8,0)),"!",IF(ISNUMBER(INDEX('С закупкой'!$A:$Z,ROW()-ROW($A$8)+ROW('С закупкой'!$A$8),MATCH("№",'С закупкой'!$A$8:$Z$8,0))),INDEX('С закупкой'!$A:$Z,ROW()-ROW($A$8)+ROW('С закупкой'!$A$8),MATCH("№",'С закупкой'!$A$8:$Z$8,0)),""))</f>
        <v/>
      </c>
      <c r="B426" s="48">
        <f>IF(ISBLANK(INDEX('С закупкой'!$A:$Z,ROW()-ROW($A$8)+ROW('С закупкой'!$A$8),MATCH("Фото",'С закупкой'!$A$8:$Z$8,0))),"",INDEX('С закупкой'!$A:$Z,ROW()-ROW($A$8)+ROW('С закупкой'!$A$8),MATCH("Фото",'С закупкой'!$A$8:$Z$8,0)))</f>
        <v/>
      </c>
      <c r="C426" s="49">
        <f>IF(INDEX('С закупкой'!$A:$Z,ROW()-ROW($A$8)+ROW('С закупкой'!$A$8),MATCH("Наименование",'С закупкой'!$A$8:$Z$8,0))&lt;&gt;"",INDEX('С закупкой'!$A:$Z,ROW()-ROW($A$8)+ROW('С закупкой'!$A$8),MATCH("Наименование",'С закупкой'!$A$8:$Z$8,0)),IF(ISTEXT(INDEX('С закупкой'!$A:$Z,ROW()-ROW($A$8)+ROW('С закупкой'!$A$8),MATCH("№",'С закупкой'!$A$8:$Z$8,0))),INDEX('С закупкой'!$A:$Z,ROW()-ROW($A$8)+ROW('С закупкой'!$A$8),MATCH("№",'С закупкой'!$A$8:$Z$8,0)),""))</f>
        <v/>
      </c>
      <c r="D426" s="49">
        <f>IF(INDEX('С закупкой'!$A:$Z,ROW()-ROW($A$8)+ROW('С закупкой'!$A$8),MATCH("Бренд",'С закупкой'!$A$8:$Z$8,0))="","",INDEX('С закупкой'!$A:$Z,ROW()-ROW($A$8)+ROW('С закупкой'!$A$8),MATCH("Бренд",'С закупкой'!$A$8:$Z$8,0)))</f>
        <v/>
      </c>
      <c r="E426" s="50">
        <f>IF(INDEX('С закупкой'!$A:$Z,ROW()-ROW($A$8)+ROW('С закупкой'!$A$8),MATCH("Артикул",'С закупкой'!$A$8:$Z$8,0))="","",INDEX('С закупкой'!$A:$Z,ROW()-ROW($A$8)+ROW('С закупкой'!$A$8),MATCH("Артикул",'С закупкой'!$A$8:$Z$8,0)))</f>
        <v/>
      </c>
      <c r="F426" s="49">
        <f>IF(INDEX('С закупкой'!$A:$Z,ROW()-ROW($A$8)+ROW('С закупкой'!$A$8),MATCH("Комната",'С закупкой'!$A$8:$Z$8,0))="","",INDEX('С закупкой'!$A:$Z,ROW()-ROW($A$8)+ROW('С закупкой'!$A$8),MATCH("Комната",'С закупкой'!$A$8:$Z$8,0)))</f>
        <v/>
      </c>
      <c r="G426" s="51">
        <f>IF(INDEX('С закупкой'!$A:$Z,ROW()-ROW($A$8)+ROW('С закупкой'!$A$8),MATCH("Кол-во",'С закупкой'!$A$8:$Z$8,0))="","",INDEX('С закупкой'!$A:$Z,ROW()-ROW($A$8)+ROW('С закупкой'!$A$8),MATCH("Кол-во",'С закупкой'!$A$8:$Z$8,0)))</f>
        <v/>
      </c>
      <c r="H426" s="52">
        <f>IF(INDEX('С закупкой'!$A:$Z,ROW()-ROW($A$8)+ROW('С закупкой'!$A$8),MATCH("Ед.",'С закупкой'!$A$8:$Z$8,0))="","",INDEX('С закупкой'!$A:$Z,ROW()-ROW($A$8)+ROW('С закупкой'!$A$8),MATCH("Ед.",'С закупкой'!$A$8:$Z$8,0)))</f>
        <v/>
      </c>
      <c r="I426" s="53">
        <f>IF(INDEX('С закупкой'!$A:$Z,ROW()-ROW($A$8)+ROW('С закупкой'!$A$8),MATCH("Клиенту за ед.",'С закупкой'!$A$8:$Z$8,0))="","",INDEX('С закупкой'!$A:$Z,ROW()-ROW($A$8)+ROW('С закупкой'!$A$8),MATCH("Клиенту за ед.",'С закупкой'!$A$8:$Z$8,0)))</f>
        <v/>
      </c>
      <c r="J426" s="54">
        <f>IF(LEFT($C426,6)="Итого:",SUM(J$8:J425)-2*SUMIF($C$8:$C425,"Итого:*",J$8:J425),IF($C426="ИТОГО ПО ПРОЕКТУ",SUM(J$8:J425)-SUMIF($C$8:$C425,"Итого:*",J$8:J425),IF(INDEX('С закупкой'!$A:$Z,ROW()-ROW($A$8)+ROW('С закупкой'!$A$8),MATCH("Сумма клиенту",'С закупкой'!$A$8:$Z$8,0))="","",INDEX('С закупкой'!$A:$Z,ROW()-ROW($A$8)+ROW('С закупкой'!$A$8),MATCH("Сумма клиенту",'С закупкой'!$A$8:$Z$8,0)))))</f>
        <v/>
      </c>
      <c r="K426" s="50">
        <f>IF(INDEX('С закупкой'!$A:$Z,ROW()-ROW($A$8)+ROW('С закупкой'!$A$8),MATCH("Поставка",'С закупкой'!$A$8:$Z$8,0))="","",INDEX('С закупкой'!$A:$Z,ROW()-ROW($A$8)+ROW('С закупкой'!$A$8),MATCH("Поставка",'С закупкой'!$A$8:$Z$8,0)))</f>
        <v/>
      </c>
      <c r="L426" s="50">
        <f>IF(INDEX('С закупкой'!$A:$Z,ROW()-ROW($A$8)+ROW('С закупкой'!$A$8),MATCH("Примечание",'С закупкой'!$A$8:$Z$8,0))="","",INDEX('С закупкой'!$A:$Z,ROW()-ROW($A$8)+ROW('С закупкой'!$A$8),MATCH("Примечание",'С закупкой'!$A$8:$Z$8,0)))</f>
        <v/>
      </c>
    </row>
    <row r="427" ht="36" customHeight="1">
      <c r="A427" s="47">
        <f>IF(ISNA(MATCH("№",'С закупкой'!$A$8:$Z$8,0)),"!",IF(ISNUMBER(INDEX('С закупкой'!$A:$Z,ROW()-ROW($A$8)+ROW('С закупкой'!$A$8),MATCH("№",'С закупкой'!$A$8:$Z$8,0))),INDEX('С закупкой'!$A:$Z,ROW()-ROW($A$8)+ROW('С закупкой'!$A$8),MATCH("№",'С закупкой'!$A$8:$Z$8,0)),""))</f>
        <v/>
      </c>
      <c r="B427" s="48">
        <f>IF(ISBLANK(INDEX('С закупкой'!$A:$Z,ROW()-ROW($A$8)+ROW('С закупкой'!$A$8),MATCH("Фото",'С закупкой'!$A$8:$Z$8,0))),"",INDEX('С закупкой'!$A:$Z,ROW()-ROW($A$8)+ROW('С закупкой'!$A$8),MATCH("Фото",'С закупкой'!$A$8:$Z$8,0)))</f>
        <v/>
      </c>
      <c r="C427" s="49">
        <f>IF(INDEX('С закупкой'!$A:$Z,ROW()-ROW($A$8)+ROW('С закупкой'!$A$8),MATCH("Наименование",'С закупкой'!$A$8:$Z$8,0))&lt;&gt;"",INDEX('С закупкой'!$A:$Z,ROW()-ROW($A$8)+ROW('С закупкой'!$A$8),MATCH("Наименование",'С закупкой'!$A$8:$Z$8,0)),IF(ISTEXT(INDEX('С закупкой'!$A:$Z,ROW()-ROW($A$8)+ROW('С закупкой'!$A$8),MATCH("№",'С закупкой'!$A$8:$Z$8,0))),INDEX('С закупкой'!$A:$Z,ROW()-ROW($A$8)+ROW('С закупкой'!$A$8),MATCH("№",'С закупкой'!$A$8:$Z$8,0)),""))</f>
        <v/>
      </c>
      <c r="D427" s="49">
        <f>IF(INDEX('С закупкой'!$A:$Z,ROW()-ROW($A$8)+ROW('С закупкой'!$A$8),MATCH("Бренд",'С закупкой'!$A$8:$Z$8,0))="","",INDEX('С закупкой'!$A:$Z,ROW()-ROW($A$8)+ROW('С закупкой'!$A$8),MATCH("Бренд",'С закупкой'!$A$8:$Z$8,0)))</f>
        <v/>
      </c>
      <c r="E427" s="50">
        <f>IF(INDEX('С закупкой'!$A:$Z,ROW()-ROW($A$8)+ROW('С закупкой'!$A$8),MATCH("Артикул",'С закупкой'!$A$8:$Z$8,0))="","",INDEX('С закупкой'!$A:$Z,ROW()-ROW($A$8)+ROW('С закупкой'!$A$8),MATCH("Артикул",'С закупкой'!$A$8:$Z$8,0)))</f>
        <v/>
      </c>
      <c r="F427" s="49">
        <f>IF(INDEX('С закупкой'!$A:$Z,ROW()-ROW($A$8)+ROW('С закупкой'!$A$8),MATCH("Комната",'С закупкой'!$A$8:$Z$8,0))="","",INDEX('С закупкой'!$A:$Z,ROW()-ROW($A$8)+ROW('С закупкой'!$A$8),MATCH("Комната",'С закупкой'!$A$8:$Z$8,0)))</f>
        <v/>
      </c>
      <c r="G427" s="51">
        <f>IF(INDEX('С закупкой'!$A:$Z,ROW()-ROW($A$8)+ROW('С закупкой'!$A$8),MATCH("Кол-во",'С закупкой'!$A$8:$Z$8,0))="","",INDEX('С закупкой'!$A:$Z,ROW()-ROW($A$8)+ROW('С закупкой'!$A$8),MATCH("Кол-во",'С закупкой'!$A$8:$Z$8,0)))</f>
        <v/>
      </c>
      <c r="H427" s="52">
        <f>IF(INDEX('С закупкой'!$A:$Z,ROW()-ROW($A$8)+ROW('С закупкой'!$A$8),MATCH("Ед.",'С закупкой'!$A$8:$Z$8,0))="","",INDEX('С закупкой'!$A:$Z,ROW()-ROW($A$8)+ROW('С закупкой'!$A$8),MATCH("Ед.",'С закупкой'!$A$8:$Z$8,0)))</f>
        <v/>
      </c>
      <c r="I427" s="53">
        <f>IF(INDEX('С закупкой'!$A:$Z,ROW()-ROW($A$8)+ROW('С закупкой'!$A$8),MATCH("Клиенту за ед.",'С закупкой'!$A$8:$Z$8,0))="","",INDEX('С закупкой'!$A:$Z,ROW()-ROW($A$8)+ROW('С закупкой'!$A$8),MATCH("Клиенту за ед.",'С закупкой'!$A$8:$Z$8,0)))</f>
        <v/>
      </c>
      <c r="J427" s="54">
        <f>IF(LEFT($C427,6)="Итого:",SUM(J$8:J426)-2*SUMIF($C$8:$C426,"Итого:*",J$8:J426),IF($C427="ИТОГО ПО ПРОЕКТУ",SUM(J$8:J426)-SUMIF($C$8:$C426,"Итого:*",J$8:J426),IF(INDEX('С закупкой'!$A:$Z,ROW()-ROW($A$8)+ROW('С закупкой'!$A$8),MATCH("Сумма клиенту",'С закупкой'!$A$8:$Z$8,0))="","",INDEX('С закупкой'!$A:$Z,ROW()-ROW($A$8)+ROW('С закупкой'!$A$8),MATCH("Сумма клиенту",'С закупкой'!$A$8:$Z$8,0)))))</f>
        <v/>
      </c>
      <c r="K427" s="50">
        <f>IF(INDEX('С закупкой'!$A:$Z,ROW()-ROW($A$8)+ROW('С закупкой'!$A$8),MATCH("Поставка",'С закупкой'!$A$8:$Z$8,0))="","",INDEX('С закупкой'!$A:$Z,ROW()-ROW($A$8)+ROW('С закупкой'!$A$8),MATCH("Поставка",'С закупкой'!$A$8:$Z$8,0)))</f>
        <v/>
      </c>
      <c r="L427" s="50">
        <f>IF(INDEX('С закупкой'!$A:$Z,ROW()-ROW($A$8)+ROW('С закупкой'!$A$8),MATCH("Примечание",'С закупкой'!$A$8:$Z$8,0))="","",INDEX('С закупкой'!$A:$Z,ROW()-ROW($A$8)+ROW('С закупкой'!$A$8),MATCH("Примечание",'С закупкой'!$A$8:$Z$8,0)))</f>
        <v/>
      </c>
    </row>
    <row r="428" ht="36" customHeight="1">
      <c r="A428" s="47">
        <f>IF(ISNA(MATCH("№",'С закупкой'!$A$8:$Z$8,0)),"!",IF(ISNUMBER(INDEX('С закупкой'!$A:$Z,ROW()-ROW($A$8)+ROW('С закупкой'!$A$8),MATCH("№",'С закупкой'!$A$8:$Z$8,0))),INDEX('С закупкой'!$A:$Z,ROW()-ROW($A$8)+ROW('С закупкой'!$A$8),MATCH("№",'С закупкой'!$A$8:$Z$8,0)),""))</f>
        <v/>
      </c>
      <c r="B428" s="48">
        <f>IF(ISBLANK(INDEX('С закупкой'!$A:$Z,ROW()-ROW($A$8)+ROW('С закупкой'!$A$8),MATCH("Фото",'С закупкой'!$A$8:$Z$8,0))),"",INDEX('С закупкой'!$A:$Z,ROW()-ROW($A$8)+ROW('С закупкой'!$A$8),MATCH("Фото",'С закупкой'!$A$8:$Z$8,0)))</f>
        <v/>
      </c>
      <c r="C428" s="49">
        <f>IF(INDEX('С закупкой'!$A:$Z,ROW()-ROW($A$8)+ROW('С закупкой'!$A$8),MATCH("Наименование",'С закупкой'!$A$8:$Z$8,0))&lt;&gt;"",INDEX('С закупкой'!$A:$Z,ROW()-ROW($A$8)+ROW('С закупкой'!$A$8),MATCH("Наименование",'С закупкой'!$A$8:$Z$8,0)),IF(ISTEXT(INDEX('С закупкой'!$A:$Z,ROW()-ROW($A$8)+ROW('С закупкой'!$A$8),MATCH("№",'С закупкой'!$A$8:$Z$8,0))),INDEX('С закупкой'!$A:$Z,ROW()-ROW($A$8)+ROW('С закупкой'!$A$8),MATCH("№",'С закупкой'!$A$8:$Z$8,0)),""))</f>
        <v/>
      </c>
      <c r="D428" s="49">
        <f>IF(INDEX('С закупкой'!$A:$Z,ROW()-ROW($A$8)+ROW('С закупкой'!$A$8),MATCH("Бренд",'С закупкой'!$A$8:$Z$8,0))="","",INDEX('С закупкой'!$A:$Z,ROW()-ROW($A$8)+ROW('С закупкой'!$A$8),MATCH("Бренд",'С закупкой'!$A$8:$Z$8,0)))</f>
        <v/>
      </c>
      <c r="E428" s="50">
        <f>IF(INDEX('С закупкой'!$A:$Z,ROW()-ROW($A$8)+ROW('С закупкой'!$A$8),MATCH("Артикул",'С закупкой'!$A$8:$Z$8,0))="","",INDEX('С закупкой'!$A:$Z,ROW()-ROW($A$8)+ROW('С закупкой'!$A$8),MATCH("Артикул",'С закупкой'!$A$8:$Z$8,0)))</f>
        <v/>
      </c>
      <c r="F428" s="49">
        <f>IF(INDEX('С закупкой'!$A:$Z,ROW()-ROW($A$8)+ROW('С закупкой'!$A$8),MATCH("Комната",'С закупкой'!$A$8:$Z$8,0))="","",INDEX('С закупкой'!$A:$Z,ROW()-ROW($A$8)+ROW('С закупкой'!$A$8),MATCH("Комната",'С закупкой'!$A$8:$Z$8,0)))</f>
        <v/>
      </c>
      <c r="G428" s="51">
        <f>IF(INDEX('С закупкой'!$A:$Z,ROW()-ROW($A$8)+ROW('С закупкой'!$A$8),MATCH("Кол-во",'С закупкой'!$A$8:$Z$8,0))="","",INDEX('С закупкой'!$A:$Z,ROW()-ROW($A$8)+ROW('С закупкой'!$A$8),MATCH("Кол-во",'С закупкой'!$A$8:$Z$8,0)))</f>
        <v/>
      </c>
      <c r="H428" s="52">
        <f>IF(INDEX('С закупкой'!$A:$Z,ROW()-ROW($A$8)+ROW('С закупкой'!$A$8),MATCH("Ед.",'С закупкой'!$A$8:$Z$8,0))="","",INDEX('С закупкой'!$A:$Z,ROW()-ROW($A$8)+ROW('С закупкой'!$A$8),MATCH("Ед.",'С закупкой'!$A$8:$Z$8,0)))</f>
        <v/>
      </c>
      <c r="I428" s="53">
        <f>IF(INDEX('С закупкой'!$A:$Z,ROW()-ROW($A$8)+ROW('С закупкой'!$A$8),MATCH("Клиенту за ед.",'С закупкой'!$A$8:$Z$8,0))="","",INDEX('С закупкой'!$A:$Z,ROW()-ROW($A$8)+ROW('С закупкой'!$A$8),MATCH("Клиенту за ед.",'С закупкой'!$A$8:$Z$8,0)))</f>
        <v/>
      </c>
      <c r="J428" s="54">
        <f>IF(LEFT($C428,6)="Итого:",SUM(J$8:J427)-2*SUMIF($C$8:$C427,"Итого:*",J$8:J427),IF($C428="ИТОГО ПО ПРОЕКТУ",SUM(J$8:J427)-SUMIF($C$8:$C427,"Итого:*",J$8:J427),IF(INDEX('С закупкой'!$A:$Z,ROW()-ROW($A$8)+ROW('С закупкой'!$A$8),MATCH("Сумма клиенту",'С закупкой'!$A$8:$Z$8,0))="","",INDEX('С закупкой'!$A:$Z,ROW()-ROW($A$8)+ROW('С закупкой'!$A$8),MATCH("Сумма клиенту",'С закупкой'!$A$8:$Z$8,0)))))</f>
        <v/>
      </c>
      <c r="K428" s="50">
        <f>IF(INDEX('С закупкой'!$A:$Z,ROW()-ROW($A$8)+ROW('С закупкой'!$A$8),MATCH("Поставка",'С закупкой'!$A$8:$Z$8,0))="","",INDEX('С закупкой'!$A:$Z,ROW()-ROW($A$8)+ROW('С закупкой'!$A$8),MATCH("Поставка",'С закупкой'!$A$8:$Z$8,0)))</f>
        <v/>
      </c>
      <c r="L428" s="50">
        <f>IF(INDEX('С закупкой'!$A:$Z,ROW()-ROW($A$8)+ROW('С закупкой'!$A$8),MATCH("Примечание",'С закупкой'!$A$8:$Z$8,0))="","",INDEX('С закупкой'!$A:$Z,ROW()-ROW($A$8)+ROW('С закупкой'!$A$8),MATCH("Примечание",'С закупкой'!$A$8:$Z$8,0)))</f>
        <v/>
      </c>
    </row>
    <row r="429" ht="36" customHeight="1">
      <c r="A429" s="47">
        <f>IF(ISNA(MATCH("№",'С закупкой'!$A$8:$Z$8,0)),"!",IF(ISNUMBER(INDEX('С закупкой'!$A:$Z,ROW()-ROW($A$8)+ROW('С закупкой'!$A$8),MATCH("№",'С закупкой'!$A$8:$Z$8,0))),INDEX('С закупкой'!$A:$Z,ROW()-ROW($A$8)+ROW('С закупкой'!$A$8),MATCH("№",'С закупкой'!$A$8:$Z$8,0)),""))</f>
        <v/>
      </c>
      <c r="B429" s="48">
        <f>IF(ISBLANK(INDEX('С закупкой'!$A:$Z,ROW()-ROW($A$8)+ROW('С закупкой'!$A$8),MATCH("Фото",'С закупкой'!$A$8:$Z$8,0))),"",INDEX('С закупкой'!$A:$Z,ROW()-ROW($A$8)+ROW('С закупкой'!$A$8),MATCH("Фото",'С закупкой'!$A$8:$Z$8,0)))</f>
        <v/>
      </c>
      <c r="C429" s="49">
        <f>IF(INDEX('С закупкой'!$A:$Z,ROW()-ROW($A$8)+ROW('С закупкой'!$A$8),MATCH("Наименование",'С закупкой'!$A$8:$Z$8,0))&lt;&gt;"",INDEX('С закупкой'!$A:$Z,ROW()-ROW($A$8)+ROW('С закупкой'!$A$8),MATCH("Наименование",'С закупкой'!$A$8:$Z$8,0)),IF(ISTEXT(INDEX('С закупкой'!$A:$Z,ROW()-ROW($A$8)+ROW('С закупкой'!$A$8),MATCH("№",'С закупкой'!$A$8:$Z$8,0))),INDEX('С закупкой'!$A:$Z,ROW()-ROW($A$8)+ROW('С закупкой'!$A$8),MATCH("№",'С закупкой'!$A$8:$Z$8,0)),""))</f>
        <v/>
      </c>
      <c r="D429" s="49">
        <f>IF(INDEX('С закупкой'!$A:$Z,ROW()-ROW($A$8)+ROW('С закупкой'!$A$8),MATCH("Бренд",'С закупкой'!$A$8:$Z$8,0))="","",INDEX('С закупкой'!$A:$Z,ROW()-ROW($A$8)+ROW('С закупкой'!$A$8),MATCH("Бренд",'С закупкой'!$A$8:$Z$8,0)))</f>
        <v/>
      </c>
      <c r="E429" s="50">
        <f>IF(INDEX('С закупкой'!$A:$Z,ROW()-ROW($A$8)+ROW('С закупкой'!$A$8),MATCH("Артикул",'С закупкой'!$A$8:$Z$8,0))="","",INDEX('С закупкой'!$A:$Z,ROW()-ROW($A$8)+ROW('С закупкой'!$A$8),MATCH("Артикул",'С закупкой'!$A$8:$Z$8,0)))</f>
        <v/>
      </c>
      <c r="F429" s="49">
        <f>IF(INDEX('С закупкой'!$A:$Z,ROW()-ROW($A$8)+ROW('С закупкой'!$A$8),MATCH("Комната",'С закупкой'!$A$8:$Z$8,0))="","",INDEX('С закупкой'!$A:$Z,ROW()-ROW($A$8)+ROW('С закупкой'!$A$8),MATCH("Комната",'С закупкой'!$A$8:$Z$8,0)))</f>
        <v/>
      </c>
      <c r="G429" s="51">
        <f>IF(INDEX('С закупкой'!$A:$Z,ROW()-ROW($A$8)+ROW('С закупкой'!$A$8),MATCH("Кол-во",'С закупкой'!$A$8:$Z$8,0))="","",INDEX('С закупкой'!$A:$Z,ROW()-ROW($A$8)+ROW('С закупкой'!$A$8),MATCH("Кол-во",'С закупкой'!$A$8:$Z$8,0)))</f>
        <v/>
      </c>
      <c r="H429" s="52">
        <f>IF(INDEX('С закупкой'!$A:$Z,ROW()-ROW($A$8)+ROW('С закупкой'!$A$8),MATCH("Ед.",'С закупкой'!$A$8:$Z$8,0))="","",INDEX('С закупкой'!$A:$Z,ROW()-ROW($A$8)+ROW('С закупкой'!$A$8),MATCH("Ед.",'С закупкой'!$A$8:$Z$8,0)))</f>
        <v/>
      </c>
      <c r="I429" s="53">
        <f>IF(INDEX('С закупкой'!$A:$Z,ROW()-ROW($A$8)+ROW('С закупкой'!$A$8),MATCH("Клиенту за ед.",'С закупкой'!$A$8:$Z$8,0))="","",INDEX('С закупкой'!$A:$Z,ROW()-ROW($A$8)+ROW('С закупкой'!$A$8),MATCH("Клиенту за ед.",'С закупкой'!$A$8:$Z$8,0)))</f>
        <v/>
      </c>
      <c r="J429" s="54">
        <f>IF(LEFT($C429,6)="Итого:",SUM(J$8:J428)-2*SUMIF($C$8:$C428,"Итого:*",J$8:J428),IF($C429="ИТОГО ПО ПРОЕКТУ",SUM(J$8:J428)-SUMIF($C$8:$C428,"Итого:*",J$8:J428),IF(INDEX('С закупкой'!$A:$Z,ROW()-ROW($A$8)+ROW('С закупкой'!$A$8),MATCH("Сумма клиенту",'С закупкой'!$A$8:$Z$8,0))="","",INDEX('С закупкой'!$A:$Z,ROW()-ROW($A$8)+ROW('С закупкой'!$A$8),MATCH("Сумма клиенту",'С закупкой'!$A$8:$Z$8,0)))))</f>
        <v/>
      </c>
      <c r="K429" s="50">
        <f>IF(INDEX('С закупкой'!$A:$Z,ROW()-ROW($A$8)+ROW('С закупкой'!$A$8),MATCH("Поставка",'С закупкой'!$A$8:$Z$8,0))="","",INDEX('С закупкой'!$A:$Z,ROW()-ROW($A$8)+ROW('С закупкой'!$A$8),MATCH("Поставка",'С закупкой'!$A$8:$Z$8,0)))</f>
        <v/>
      </c>
      <c r="L429" s="50">
        <f>IF(INDEX('С закупкой'!$A:$Z,ROW()-ROW($A$8)+ROW('С закупкой'!$A$8),MATCH("Примечание",'С закупкой'!$A$8:$Z$8,0))="","",INDEX('С закупкой'!$A:$Z,ROW()-ROW($A$8)+ROW('С закупкой'!$A$8),MATCH("Примечание",'С закупкой'!$A$8:$Z$8,0)))</f>
        <v/>
      </c>
    </row>
    <row r="430" ht="36" customHeight="1">
      <c r="A430" s="47">
        <f>IF(ISNA(MATCH("№",'С закупкой'!$A$8:$Z$8,0)),"!",IF(ISNUMBER(INDEX('С закупкой'!$A:$Z,ROW()-ROW($A$8)+ROW('С закупкой'!$A$8),MATCH("№",'С закупкой'!$A$8:$Z$8,0))),INDEX('С закупкой'!$A:$Z,ROW()-ROW($A$8)+ROW('С закупкой'!$A$8),MATCH("№",'С закупкой'!$A$8:$Z$8,0)),""))</f>
        <v/>
      </c>
      <c r="B430" s="48">
        <f>IF(ISBLANK(INDEX('С закупкой'!$A:$Z,ROW()-ROW($A$8)+ROW('С закупкой'!$A$8),MATCH("Фото",'С закупкой'!$A$8:$Z$8,0))),"",INDEX('С закупкой'!$A:$Z,ROW()-ROW($A$8)+ROW('С закупкой'!$A$8),MATCH("Фото",'С закупкой'!$A$8:$Z$8,0)))</f>
        <v/>
      </c>
      <c r="C430" s="49">
        <f>IF(INDEX('С закупкой'!$A:$Z,ROW()-ROW($A$8)+ROW('С закупкой'!$A$8),MATCH("Наименование",'С закупкой'!$A$8:$Z$8,0))&lt;&gt;"",INDEX('С закупкой'!$A:$Z,ROW()-ROW($A$8)+ROW('С закупкой'!$A$8),MATCH("Наименование",'С закупкой'!$A$8:$Z$8,0)),IF(ISTEXT(INDEX('С закупкой'!$A:$Z,ROW()-ROW($A$8)+ROW('С закупкой'!$A$8),MATCH("№",'С закупкой'!$A$8:$Z$8,0))),INDEX('С закупкой'!$A:$Z,ROW()-ROW($A$8)+ROW('С закупкой'!$A$8),MATCH("№",'С закупкой'!$A$8:$Z$8,0)),""))</f>
        <v/>
      </c>
      <c r="D430" s="49">
        <f>IF(INDEX('С закупкой'!$A:$Z,ROW()-ROW($A$8)+ROW('С закупкой'!$A$8),MATCH("Бренд",'С закупкой'!$A$8:$Z$8,0))="","",INDEX('С закупкой'!$A:$Z,ROW()-ROW($A$8)+ROW('С закупкой'!$A$8),MATCH("Бренд",'С закупкой'!$A$8:$Z$8,0)))</f>
        <v/>
      </c>
      <c r="E430" s="50">
        <f>IF(INDEX('С закупкой'!$A:$Z,ROW()-ROW($A$8)+ROW('С закупкой'!$A$8),MATCH("Артикул",'С закупкой'!$A$8:$Z$8,0))="","",INDEX('С закупкой'!$A:$Z,ROW()-ROW($A$8)+ROW('С закупкой'!$A$8),MATCH("Артикул",'С закупкой'!$A$8:$Z$8,0)))</f>
        <v/>
      </c>
      <c r="F430" s="49">
        <f>IF(INDEX('С закупкой'!$A:$Z,ROW()-ROW($A$8)+ROW('С закупкой'!$A$8),MATCH("Комната",'С закупкой'!$A$8:$Z$8,0))="","",INDEX('С закупкой'!$A:$Z,ROW()-ROW($A$8)+ROW('С закупкой'!$A$8),MATCH("Комната",'С закупкой'!$A$8:$Z$8,0)))</f>
        <v/>
      </c>
      <c r="G430" s="51">
        <f>IF(INDEX('С закупкой'!$A:$Z,ROW()-ROW($A$8)+ROW('С закупкой'!$A$8),MATCH("Кол-во",'С закупкой'!$A$8:$Z$8,0))="","",INDEX('С закупкой'!$A:$Z,ROW()-ROW($A$8)+ROW('С закупкой'!$A$8),MATCH("Кол-во",'С закупкой'!$A$8:$Z$8,0)))</f>
        <v/>
      </c>
      <c r="H430" s="52">
        <f>IF(INDEX('С закупкой'!$A:$Z,ROW()-ROW($A$8)+ROW('С закупкой'!$A$8),MATCH("Ед.",'С закупкой'!$A$8:$Z$8,0))="","",INDEX('С закупкой'!$A:$Z,ROW()-ROW($A$8)+ROW('С закупкой'!$A$8),MATCH("Ед.",'С закупкой'!$A$8:$Z$8,0)))</f>
        <v/>
      </c>
      <c r="I430" s="53">
        <f>IF(INDEX('С закупкой'!$A:$Z,ROW()-ROW($A$8)+ROW('С закупкой'!$A$8),MATCH("Клиенту за ед.",'С закупкой'!$A$8:$Z$8,0))="","",INDEX('С закупкой'!$A:$Z,ROW()-ROW($A$8)+ROW('С закупкой'!$A$8),MATCH("Клиенту за ед.",'С закупкой'!$A$8:$Z$8,0)))</f>
        <v/>
      </c>
      <c r="J430" s="54">
        <f>IF(LEFT($C430,6)="Итого:",SUM(J$8:J429)-2*SUMIF($C$8:$C429,"Итого:*",J$8:J429),IF($C430="ИТОГО ПО ПРОЕКТУ",SUM(J$8:J429)-SUMIF($C$8:$C429,"Итого:*",J$8:J429),IF(INDEX('С закупкой'!$A:$Z,ROW()-ROW($A$8)+ROW('С закупкой'!$A$8),MATCH("Сумма клиенту",'С закупкой'!$A$8:$Z$8,0))="","",INDEX('С закупкой'!$A:$Z,ROW()-ROW($A$8)+ROW('С закупкой'!$A$8),MATCH("Сумма клиенту",'С закупкой'!$A$8:$Z$8,0)))))</f>
        <v/>
      </c>
      <c r="K430" s="50">
        <f>IF(INDEX('С закупкой'!$A:$Z,ROW()-ROW($A$8)+ROW('С закупкой'!$A$8),MATCH("Поставка",'С закупкой'!$A$8:$Z$8,0))="","",INDEX('С закупкой'!$A:$Z,ROW()-ROW($A$8)+ROW('С закупкой'!$A$8),MATCH("Поставка",'С закупкой'!$A$8:$Z$8,0)))</f>
        <v/>
      </c>
      <c r="L430" s="50">
        <f>IF(INDEX('С закупкой'!$A:$Z,ROW()-ROW($A$8)+ROW('С закупкой'!$A$8),MATCH("Примечание",'С закупкой'!$A$8:$Z$8,0))="","",INDEX('С закупкой'!$A:$Z,ROW()-ROW($A$8)+ROW('С закупкой'!$A$8),MATCH("Примечание",'С закупкой'!$A$8:$Z$8,0)))</f>
        <v/>
      </c>
    </row>
    <row r="431" ht="36" customHeight="1">
      <c r="A431" s="47">
        <f>IF(ISNA(MATCH("№",'С закупкой'!$A$8:$Z$8,0)),"!",IF(ISNUMBER(INDEX('С закупкой'!$A:$Z,ROW()-ROW($A$8)+ROW('С закупкой'!$A$8),MATCH("№",'С закупкой'!$A$8:$Z$8,0))),INDEX('С закупкой'!$A:$Z,ROW()-ROW($A$8)+ROW('С закупкой'!$A$8),MATCH("№",'С закупкой'!$A$8:$Z$8,0)),""))</f>
        <v/>
      </c>
      <c r="B431" s="48">
        <f>IF(ISBLANK(INDEX('С закупкой'!$A:$Z,ROW()-ROW($A$8)+ROW('С закупкой'!$A$8),MATCH("Фото",'С закупкой'!$A$8:$Z$8,0))),"",INDEX('С закупкой'!$A:$Z,ROW()-ROW($A$8)+ROW('С закупкой'!$A$8),MATCH("Фото",'С закупкой'!$A$8:$Z$8,0)))</f>
        <v/>
      </c>
      <c r="C431" s="49">
        <f>IF(INDEX('С закупкой'!$A:$Z,ROW()-ROW($A$8)+ROW('С закупкой'!$A$8),MATCH("Наименование",'С закупкой'!$A$8:$Z$8,0))&lt;&gt;"",INDEX('С закупкой'!$A:$Z,ROW()-ROW($A$8)+ROW('С закупкой'!$A$8),MATCH("Наименование",'С закупкой'!$A$8:$Z$8,0)),IF(ISTEXT(INDEX('С закупкой'!$A:$Z,ROW()-ROW($A$8)+ROW('С закупкой'!$A$8),MATCH("№",'С закупкой'!$A$8:$Z$8,0))),INDEX('С закупкой'!$A:$Z,ROW()-ROW($A$8)+ROW('С закупкой'!$A$8),MATCH("№",'С закупкой'!$A$8:$Z$8,0)),""))</f>
        <v/>
      </c>
      <c r="D431" s="49">
        <f>IF(INDEX('С закупкой'!$A:$Z,ROW()-ROW($A$8)+ROW('С закупкой'!$A$8),MATCH("Бренд",'С закупкой'!$A$8:$Z$8,0))="","",INDEX('С закупкой'!$A:$Z,ROW()-ROW($A$8)+ROW('С закупкой'!$A$8),MATCH("Бренд",'С закупкой'!$A$8:$Z$8,0)))</f>
        <v/>
      </c>
      <c r="E431" s="50">
        <f>IF(INDEX('С закупкой'!$A:$Z,ROW()-ROW($A$8)+ROW('С закупкой'!$A$8),MATCH("Артикул",'С закупкой'!$A$8:$Z$8,0))="","",INDEX('С закупкой'!$A:$Z,ROW()-ROW($A$8)+ROW('С закупкой'!$A$8),MATCH("Артикул",'С закупкой'!$A$8:$Z$8,0)))</f>
        <v/>
      </c>
      <c r="F431" s="49">
        <f>IF(INDEX('С закупкой'!$A:$Z,ROW()-ROW($A$8)+ROW('С закупкой'!$A$8),MATCH("Комната",'С закупкой'!$A$8:$Z$8,0))="","",INDEX('С закупкой'!$A:$Z,ROW()-ROW($A$8)+ROW('С закупкой'!$A$8),MATCH("Комната",'С закупкой'!$A$8:$Z$8,0)))</f>
        <v/>
      </c>
      <c r="G431" s="51">
        <f>IF(INDEX('С закупкой'!$A:$Z,ROW()-ROW($A$8)+ROW('С закупкой'!$A$8),MATCH("Кол-во",'С закупкой'!$A$8:$Z$8,0))="","",INDEX('С закупкой'!$A:$Z,ROW()-ROW($A$8)+ROW('С закупкой'!$A$8),MATCH("Кол-во",'С закупкой'!$A$8:$Z$8,0)))</f>
        <v/>
      </c>
      <c r="H431" s="52">
        <f>IF(INDEX('С закупкой'!$A:$Z,ROW()-ROW($A$8)+ROW('С закупкой'!$A$8),MATCH("Ед.",'С закупкой'!$A$8:$Z$8,0))="","",INDEX('С закупкой'!$A:$Z,ROW()-ROW($A$8)+ROW('С закупкой'!$A$8),MATCH("Ед.",'С закупкой'!$A$8:$Z$8,0)))</f>
        <v/>
      </c>
      <c r="I431" s="53">
        <f>IF(INDEX('С закупкой'!$A:$Z,ROW()-ROW($A$8)+ROW('С закупкой'!$A$8),MATCH("Клиенту за ед.",'С закупкой'!$A$8:$Z$8,0))="","",INDEX('С закупкой'!$A:$Z,ROW()-ROW($A$8)+ROW('С закупкой'!$A$8),MATCH("Клиенту за ед.",'С закупкой'!$A$8:$Z$8,0)))</f>
        <v/>
      </c>
      <c r="J431" s="54">
        <f>IF(LEFT($C431,6)="Итого:",SUM(J$8:J430)-2*SUMIF($C$8:$C430,"Итого:*",J$8:J430),IF($C431="ИТОГО ПО ПРОЕКТУ",SUM(J$8:J430)-SUMIF($C$8:$C430,"Итого:*",J$8:J430),IF(INDEX('С закупкой'!$A:$Z,ROW()-ROW($A$8)+ROW('С закупкой'!$A$8),MATCH("Сумма клиенту",'С закупкой'!$A$8:$Z$8,0))="","",INDEX('С закупкой'!$A:$Z,ROW()-ROW($A$8)+ROW('С закупкой'!$A$8),MATCH("Сумма клиенту",'С закупкой'!$A$8:$Z$8,0)))))</f>
        <v/>
      </c>
      <c r="K431" s="50">
        <f>IF(INDEX('С закупкой'!$A:$Z,ROW()-ROW($A$8)+ROW('С закупкой'!$A$8),MATCH("Поставка",'С закупкой'!$A$8:$Z$8,0))="","",INDEX('С закупкой'!$A:$Z,ROW()-ROW($A$8)+ROW('С закупкой'!$A$8),MATCH("Поставка",'С закупкой'!$A$8:$Z$8,0)))</f>
        <v/>
      </c>
      <c r="L431" s="50">
        <f>IF(INDEX('С закупкой'!$A:$Z,ROW()-ROW($A$8)+ROW('С закупкой'!$A$8),MATCH("Примечание",'С закупкой'!$A$8:$Z$8,0))="","",INDEX('С закупкой'!$A:$Z,ROW()-ROW($A$8)+ROW('С закупкой'!$A$8),MATCH("Примечание",'С закупкой'!$A$8:$Z$8,0)))</f>
        <v/>
      </c>
    </row>
    <row r="432" ht="36" customHeight="1">
      <c r="A432" s="47">
        <f>IF(ISNA(MATCH("№",'С закупкой'!$A$8:$Z$8,0)),"!",IF(ISNUMBER(INDEX('С закупкой'!$A:$Z,ROW()-ROW($A$8)+ROW('С закупкой'!$A$8),MATCH("№",'С закупкой'!$A$8:$Z$8,0))),INDEX('С закупкой'!$A:$Z,ROW()-ROW($A$8)+ROW('С закупкой'!$A$8),MATCH("№",'С закупкой'!$A$8:$Z$8,0)),""))</f>
        <v/>
      </c>
      <c r="B432" s="48">
        <f>IF(ISBLANK(INDEX('С закупкой'!$A:$Z,ROW()-ROW($A$8)+ROW('С закупкой'!$A$8),MATCH("Фото",'С закупкой'!$A$8:$Z$8,0))),"",INDEX('С закупкой'!$A:$Z,ROW()-ROW($A$8)+ROW('С закупкой'!$A$8),MATCH("Фото",'С закупкой'!$A$8:$Z$8,0)))</f>
        <v/>
      </c>
      <c r="C432" s="49">
        <f>IF(INDEX('С закупкой'!$A:$Z,ROW()-ROW($A$8)+ROW('С закупкой'!$A$8),MATCH("Наименование",'С закупкой'!$A$8:$Z$8,0))&lt;&gt;"",INDEX('С закупкой'!$A:$Z,ROW()-ROW($A$8)+ROW('С закупкой'!$A$8),MATCH("Наименование",'С закупкой'!$A$8:$Z$8,0)),IF(ISTEXT(INDEX('С закупкой'!$A:$Z,ROW()-ROW($A$8)+ROW('С закупкой'!$A$8),MATCH("№",'С закупкой'!$A$8:$Z$8,0))),INDEX('С закупкой'!$A:$Z,ROW()-ROW($A$8)+ROW('С закупкой'!$A$8),MATCH("№",'С закупкой'!$A$8:$Z$8,0)),""))</f>
        <v/>
      </c>
      <c r="D432" s="49">
        <f>IF(INDEX('С закупкой'!$A:$Z,ROW()-ROW($A$8)+ROW('С закупкой'!$A$8),MATCH("Бренд",'С закупкой'!$A$8:$Z$8,0))="","",INDEX('С закупкой'!$A:$Z,ROW()-ROW($A$8)+ROW('С закупкой'!$A$8),MATCH("Бренд",'С закупкой'!$A$8:$Z$8,0)))</f>
        <v/>
      </c>
      <c r="E432" s="50">
        <f>IF(INDEX('С закупкой'!$A:$Z,ROW()-ROW($A$8)+ROW('С закупкой'!$A$8),MATCH("Артикул",'С закупкой'!$A$8:$Z$8,0))="","",INDEX('С закупкой'!$A:$Z,ROW()-ROW($A$8)+ROW('С закупкой'!$A$8),MATCH("Артикул",'С закупкой'!$A$8:$Z$8,0)))</f>
        <v/>
      </c>
      <c r="F432" s="49">
        <f>IF(INDEX('С закупкой'!$A:$Z,ROW()-ROW($A$8)+ROW('С закупкой'!$A$8),MATCH("Комната",'С закупкой'!$A$8:$Z$8,0))="","",INDEX('С закупкой'!$A:$Z,ROW()-ROW($A$8)+ROW('С закупкой'!$A$8),MATCH("Комната",'С закупкой'!$A$8:$Z$8,0)))</f>
        <v/>
      </c>
      <c r="G432" s="51">
        <f>IF(INDEX('С закупкой'!$A:$Z,ROW()-ROW($A$8)+ROW('С закупкой'!$A$8),MATCH("Кол-во",'С закупкой'!$A$8:$Z$8,0))="","",INDEX('С закупкой'!$A:$Z,ROW()-ROW($A$8)+ROW('С закупкой'!$A$8),MATCH("Кол-во",'С закупкой'!$A$8:$Z$8,0)))</f>
        <v/>
      </c>
      <c r="H432" s="52">
        <f>IF(INDEX('С закупкой'!$A:$Z,ROW()-ROW($A$8)+ROW('С закупкой'!$A$8),MATCH("Ед.",'С закупкой'!$A$8:$Z$8,0))="","",INDEX('С закупкой'!$A:$Z,ROW()-ROW($A$8)+ROW('С закупкой'!$A$8),MATCH("Ед.",'С закупкой'!$A$8:$Z$8,0)))</f>
        <v/>
      </c>
      <c r="I432" s="53">
        <f>IF(INDEX('С закупкой'!$A:$Z,ROW()-ROW($A$8)+ROW('С закупкой'!$A$8),MATCH("Клиенту за ед.",'С закупкой'!$A$8:$Z$8,0))="","",INDEX('С закупкой'!$A:$Z,ROW()-ROW($A$8)+ROW('С закупкой'!$A$8),MATCH("Клиенту за ед.",'С закупкой'!$A$8:$Z$8,0)))</f>
        <v/>
      </c>
      <c r="J432" s="54">
        <f>IF(LEFT($C432,6)="Итого:",SUM(J$8:J431)-2*SUMIF($C$8:$C431,"Итого:*",J$8:J431),IF($C432="ИТОГО ПО ПРОЕКТУ",SUM(J$8:J431)-SUMIF($C$8:$C431,"Итого:*",J$8:J431),IF(INDEX('С закупкой'!$A:$Z,ROW()-ROW($A$8)+ROW('С закупкой'!$A$8),MATCH("Сумма клиенту",'С закупкой'!$A$8:$Z$8,0))="","",INDEX('С закупкой'!$A:$Z,ROW()-ROW($A$8)+ROW('С закупкой'!$A$8),MATCH("Сумма клиенту",'С закупкой'!$A$8:$Z$8,0)))))</f>
        <v/>
      </c>
      <c r="K432" s="50">
        <f>IF(INDEX('С закупкой'!$A:$Z,ROW()-ROW($A$8)+ROW('С закупкой'!$A$8),MATCH("Поставка",'С закупкой'!$A$8:$Z$8,0))="","",INDEX('С закупкой'!$A:$Z,ROW()-ROW($A$8)+ROW('С закупкой'!$A$8),MATCH("Поставка",'С закупкой'!$A$8:$Z$8,0)))</f>
        <v/>
      </c>
      <c r="L432" s="50">
        <f>IF(INDEX('С закупкой'!$A:$Z,ROW()-ROW($A$8)+ROW('С закупкой'!$A$8),MATCH("Примечание",'С закупкой'!$A$8:$Z$8,0))="","",INDEX('С закупкой'!$A:$Z,ROW()-ROW($A$8)+ROW('С закупкой'!$A$8),MATCH("Примечание",'С закупкой'!$A$8:$Z$8,0)))</f>
        <v/>
      </c>
    </row>
    <row r="433" ht="36" customHeight="1">
      <c r="A433" s="47">
        <f>IF(ISNA(MATCH("№",'С закупкой'!$A$8:$Z$8,0)),"!",IF(ISNUMBER(INDEX('С закупкой'!$A:$Z,ROW()-ROW($A$8)+ROW('С закупкой'!$A$8),MATCH("№",'С закупкой'!$A$8:$Z$8,0))),INDEX('С закупкой'!$A:$Z,ROW()-ROW($A$8)+ROW('С закупкой'!$A$8),MATCH("№",'С закупкой'!$A$8:$Z$8,0)),""))</f>
        <v/>
      </c>
      <c r="B433" s="48">
        <f>IF(ISBLANK(INDEX('С закупкой'!$A:$Z,ROW()-ROW($A$8)+ROW('С закупкой'!$A$8),MATCH("Фото",'С закупкой'!$A$8:$Z$8,0))),"",INDEX('С закупкой'!$A:$Z,ROW()-ROW($A$8)+ROW('С закупкой'!$A$8),MATCH("Фото",'С закупкой'!$A$8:$Z$8,0)))</f>
        <v/>
      </c>
      <c r="C433" s="49">
        <f>IF(INDEX('С закупкой'!$A:$Z,ROW()-ROW($A$8)+ROW('С закупкой'!$A$8),MATCH("Наименование",'С закупкой'!$A$8:$Z$8,0))&lt;&gt;"",INDEX('С закупкой'!$A:$Z,ROW()-ROW($A$8)+ROW('С закупкой'!$A$8),MATCH("Наименование",'С закупкой'!$A$8:$Z$8,0)),IF(ISTEXT(INDEX('С закупкой'!$A:$Z,ROW()-ROW($A$8)+ROW('С закупкой'!$A$8),MATCH("№",'С закупкой'!$A$8:$Z$8,0))),INDEX('С закупкой'!$A:$Z,ROW()-ROW($A$8)+ROW('С закупкой'!$A$8),MATCH("№",'С закупкой'!$A$8:$Z$8,0)),""))</f>
        <v/>
      </c>
      <c r="D433" s="49">
        <f>IF(INDEX('С закупкой'!$A:$Z,ROW()-ROW($A$8)+ROW('С закупкой'!$A$8),MATCH("Бренд",'С закупкой'!$A$8:$Z$8,0))="","",INDEX('С закупкой'!$A:$Z,ROW()-ROW($A$8)+ROW('С закупкой'!$A$8),MATCH("Бренд",'С закупкой'!$A$8:$Z$8,0)))</f>
        <v/>
      </c>
      <c r="E433" s="50">
        <f>IF(INDEX('С закупкой'!$A:$Z,ROW()-ROW($A$8)+ROW('С закупкой'!$A$8),MATCH("Артикул",'С закупкой'!$A$8:$Z$8,0))="","",INDEX('С закупкой'!$A:$Z,ROW()-ROW($A$8)+ROW('С закупкой'!$A$8),MATCH("Артикул",'С закупкой'!$A$8:$Z$8,0)))</f>
        <v/>
      </c>
      <c r="F433" s="49">
        <f>IF(INDEX('С закупкой'!$A:$Z,ROW()-ROW($A$8)+ROW('С закупкой'!$A$8),MATCH("Комната",'С закупкой'!$A$8:$Z$8,0))="","",INDEX('С закупкой'!$A:$Z,ROW()-ROW($A$8)+ROW('С закупкой'!$A$8),MATCH("Комната",'С закупкой'!$A$8:$Z$8,0)))</f>
        <v/>
      </c>
      <c r="G433" s="51">
        <f>IF(INDEX('С закупкой'!$A:$Z,ROW()-ROW($A$8)+ROW('С закупкой'!$A$8),MATCH("Кол-во",'С закупкой'!$A$8:$Z$8,0))="","",INDEX('С закупкой'!$A:$Z,ROW()-ROW($A$8)+ROW('С закупкой'!$A$8),MATCH("Кол-во",'С закупкой'!$A$8:$Z$8,0)))</f>
        <v/>
      </c>
      <c r="H433" s="52">
        <f>IF(INDEX('С закупкой'!$A:$Z,ROW()-ROW($A$8)+ROW('С закупкой'!$A$8),MATCH("Ед.",'С закупкой'!$A$8:$Z$8,0))="","",INDEX('С закупкой'!$A:$Z,ROW()-ROW($A$8)+ROW('С закупкой'!$A$8),MATCH("Ед.",'С закупкой'!$A$8:$Z$8,0)))</f>
        <v/>
      </c>
      <c r="I433" s="53">
        <f>IF(INDEX('С закупкой'!$A:$Z,ROW()-ROW($A$8)+ROW('С закупкой'!$A$8),MATCH("Клиенту за ед.",'С закупкой'!$A$8:$Z$8,0))="","",INDEX('С закупкой'!$A:$Z,ROW()-ROW($A$8)+ROW('С закупкой'!$A$8),MATCH("Клиенту за ед.",'С закупкой'!$A$8:$Z$8,0)))</f>
        <v/>
      </c>
      <c r="J433" s="54">
        <f>IF(LEFT($C433,6)="Итого:",SUM(J$8:J432)-2*SUMIF($C$8:$C432,"Итого:*",J$8:J432),IF($C433="ИТОГО ПО ПРОЕКТУ",SUM(J$8:J432)-SUMIF($C$8:$C432,"Итого:*",J$8:J432),IF(INDEX('С закупкой'!$A:$Z,ROW()-ROW($A$8)+ROW('С закупкой'!$A$8),MATCH("Сумма клиенту",'С закупкой'!$A$8:$Z$8,0))="","",INDEX('С закупкой'!$A:$Z,ROW()-ROW($A$8)+ROW('С закупкой'!$A$8),MATCH("Сумма клиенту",'С закупкой'!$A$8:$Z$8,0)))))</f>
        <v/>
      </c>
      <c r="K433" s="50">
        <f>IF(INDEX('С закупкой'!$A:$Z,ROW()-ROW($A$8)+ROW('С закупкой'!$A$8),MATCH("Поставка",'С закупкой'!$A$8:$Z$8,0))="","",INDEX('С закупкой'!$A:$Z,ROW()-ROW($A$8)+ROW('С закупкой'!$A$8),MATCH("Поставка",'С закупкой'!$A$8:$Z$8,0)))</f>
        <v/>
      </c>
      <c r="L433" s="50">
        <f>IF(INDEX('С закупкой'!$A:$Z,ROW()-ROW($A$8)+ROW('С закупкой'!$A$8),MATCH("Примечание",'С закупкой'!$A$8:$Z$8,0))="","",INDEX('С закупкой'!$A:$Z,ROW()-ROW($A$8)+ROW('С закупкой'!$A$8),MATCH("Примечание",'С закупкой'!$A$8:$Z$8,0)))</f>
        <v/>
      </c>
    </row>
    <row r="434" ht="36" customHeight="1">
      <c r="A434" s="47">
        <f>IF(ISNA(MATCH("№",'С закупкой'!$A$8:$Z$8,0)),"!",IF(ISNUMBER(INDEX('С закупкой'!$A:$Z,ROW()-ROW($A$8)+ROW('С закупкой'!$A$8),MATCH("№",'С закупкой'!$A$8:$Z$8,0))),INDEX('С закупкой'!$A:$Z,ROW()-ROW($A$8)+ROW('С закупкой'!$A$8),MATCH("№",'С закупкой'!$A$8:$Z$8,0)),""))</f>
        <v/>
      </c>
      <c r="B434" s="48">
        <f>IF(ISBLANK(INDEX('С закупкой'!$A:$Z,ROW()-ROW($A$8)+ROW('С закупкой'!$A$8),MATCH("Фото",'С закупкой'!$A$8:$Z$8,0))),"",INDEX('С закупкой'!$A:$Z,ROW()-ROW($A$8)+ROW('С закупкой'!$A$8),MATCH("Фото",'С закупкой'!$A$8:$Z$8,0)))</f>
        <v/>
      </c>
      <c r="C434" s="49">
        <f>IF(INDEX('С закупкой'!$A:$Z,ROW()-ROW($A$8)+ROW('С закупкой'!$A$8),MATCH("Наименование",'С закупкой'!$A$8:$Z$8,0))&lt;&gt;"",INDEX('С закупкой'!$A:$Z,ROW()-ROW($A$8)+ROW('С закупкой'!$A$8),MATCH("Наименование",'С закупкой'!$A$8:$Z$8,0)),IF(ISTEXT(INDEX('С закупкой'!$A:$Z,ROW()-ROW($A$8)+ROW('С закупкой'!$A$8),MATCH("№",'С закупкой'!$A$8:$Z$8,0))),INDEX('С закупкой'!$A:$Z,ROW()-ROW($A$8)+ROW('С закупкой'!$A$8),MATCH("№",'С закупкой'!$A$8:$Z$8,0)),""))</f>
        <v/>
      </c>
      <c r="D434" s="49">
        <f>IF(INDEX('С закупкой'!$A:$Z,ROW()-ROW($A$8)+ROW('С закупкой'!$A$8),MATCH("Бренд",'С закупкой'!$A$8:$Z$8,0))="","",INDEX('С закупкой'!$A:$Z,ROW()-ROW($A$8)+ROW('С закупкой'!$A$8),MATCH("Бренд",'С закупкой'!$A$8:$Z$8,0)))</f>
        <v/>
      </c>
      <c r="E434" s="50">
        <f>IF(INDEX('С закупкой'!$A:$Z,ROW()-ROW($A$8)+ROW('С закупкой'!$A$8),MATCH("Артикул",'С закупкой'!$A$8:$Z$8,0))="","",INDEX('С закупкой'!$A:$Z,ROW()-ROW($A$8)+ROW('С закупкой'!$A$8),MATCH("Артикул",'С закупкой'!$A$8:$Z$8,0)))</f>
        <v/>
      </c>
      <c r="F434" s="49">
        <f>IF(INDEX('С закупкой'!$A:$Z,ROW()-ROW($A$8)+ROW('С закупкой'!$A$8),MATCH("Комната",'С закупкой'!$A$8:$Z$8,0))="","",INDEX('С закупкой'!$A:$Z,ROW()-ROW($A$8)+ROW('С закупкой'!$A$8),MATCH("Комната",'С закупкой'!$A$8:$Z$8,0)))</f>
        <v/>
      </c>
      <c r="G434" s="51">
        <f>IF(INDEX('С закупкой'!$A:$Z,ROW()-ROW($A$8)+ROW('С закупкой'!$A$8),MATCH("Кол-во",'С закупкой'!$A$8:$Z$8,0))="","",INDEX('С закупкой'!$A:$Z,ROW()-ROW($A$8)+ROW('С закупкой'!$A$8),MATCH("Кол-во",'С закупкой'!$A$8:$Z$8,0)))</f>
        <v/>
      </c>
      <c r="H434" s="52">
        <f>IF(INDEX('С закупкой'!$A:$Z,ROW()-ROW($A$8)+ROW('С закупкой'!$A$8),MATCH("Ед.",'С закупкой'!$A$8:$Z$8,0))="","",INDEX('С закупкой'!$A:$Z,ROW()-ROW($A$8)+ROW('С закупкой'!$A$8),MATCH("Ед.",'С закупкой'!$A$8:$Z$8,0)))</f>
        <v/>
      </c>
      <c r="I434" s="53">
        <f>IF(INDEX('С закупкой'!$A:$Z,ROW()-ROW($A$8)+ROW('С закупкой'!$A$8),MATCH("Клиенту за ед.",'С закупкой'!$A$8:$Z$8,0))="","",INDEX('С закупкой'!$A:$Z,ROW()-ROW($A$8)+ROW('С закупкой'!$A$8),MATCH("Клиенту за ед.",'С закупкой'!$A$8:$Z$8,0)))</f>
        <v/>
      </c>
      <c r="J434" s="54">
        <f>IF(LEFT($C434,6)="Итого:",SUM(J$8:J433)-2*SUMIF($C$8:$C433,"Итого:*",J$8:J433),IF($C434="ИТОГО ПО ПРОЕКТУ",SUM(J$8:J433)-SUMIF($C$8:$C433,"Итого:*",J$8:J433),IF(INDEX('С закупкой'!$A:$Z,ROW()-ROW($A$8)+ROW('С закупкой'!$A$8),MATCH("Сумма клиенту",'С закупкой'!$A$8:$Z$8,0))="","",INDEX('С закупкой'!$A:$Z,ROW()-ROW($A$8)+ROW('С закупкой'!$A$8),MATCH("Сумма клиенту",'С закупкой'!$A$8:$Z$8,0)))))</f>
        <v/>
      </c>
      <c r="K434" s="50">
        <f>IF(INDEX('С закупкой'!$A:$Z,ROW()-ROW($A$8)+ROW('С закупкой'!$A$8),MATCH("Поставка",'С закупкой'!$A$8:$Z$8,0))="","",INDEX('С закупкой'!$A:$Z,ROW()-ROW($A$8)+ROW('С закупкой'!$A$8),MATCH("Поставка",'С закупкой'!$A$8:$Z$8,0)))</f>
        <v/>
      </c>
      <c r="L434" s="50">
        <f>IF(INDEX('С закупкой'!$A:$Z,ROW()-ROW($A$8)+ROW('С закупкой'!$A$8),MATCH("Примечание",'С закупкой'!$A$8:$Z$8,0))="","",INDEX('С закупкой'!$A:$Z,ROW()-ROW($A$8)+ROW('С закупкой'!$A$8),MATCH("Примечание",'С закупкой'!$A$8:$Z$8,0)))</f>
        <v/>
      </c>
    </row>
    <row r="435" ht="36" customHeight="1">
      <c r="A435" s="47">
        <f>IF(ISNA(MATCH("№",'С закупкой'!$A$8:$Z$8,0)),"!",IF(ISNUMBER(INDEX('С закупкой'!$A:$Z,ROW()-ROW($A$8)+ROW('С закупкой'!$A$8),MATCH("№",'С закупкой'!$A$8:$Z$8,0))),INDEX('С закупкой'!$A:$Z,ROW()-ROW($A$8)+ROW('С закупкой'!$A$8),MATCH("№",'С закупкой'!$A$8:$Z$8,0)),""))</f>
        <v/>
      </c>
      <c r="B435" s="48">
        <f>IF(ISBLANK(INDEX('С закупкой'!$A:$Z,ROW()-ROW($A$8)+ROW('С закупкой'!$A$8),MATCH("Фото",'С закупкой'!$A$8:$Z$8,0))),"",INDEX('С закупкой'!$A:$Z,ROW()-ROW($A$8)+ROW('С закупкой'!$A$8),MATCH("Фото",'С закупкой'!$A$8:$Z$8,0)))</f>
        <v/>
      </c>
      <c r="C435" s="49">
        <f>IF(INDEX('С закупкой'!$A:$Z,ROW()-ROW($A$8)+ROW('С закупкой'!$A$8),MATCH("Наименование",'С закупкой'!$A$8:$Z$8,0))&lt;&gt;"",INDEX('С закупкой'!$A:$Z,ROW()-ROW($A$8)+ROW('С закупкой'!$A$8),MATCH("Наименование",'С закупкой'!$A$8:$Z$8,0)),IF(ISTEXT(INDEX('С закупкой'!$A:$Z,ROW()-ROW($A$8)+ROW('С закупкой'!$A$8),MATCH("№",'С закупкой'!$A$8:$Z$8,0))),INDEX('С закупкой'!$A:$Z,ROW()-ROW($A$8)+ROW('С закупкой'!$A$8),MATCH("№",'С закупкой'!$A$8:$Z$8,0)),""))</f>
        <v/>
      </c>
      <c r="D435" s="49">
        <f>IF(INDEX('С закупкой'!$A:$Z,ROW()-ROW($A$8)+ROW('С закупкой'!$A$8),MATCH("Бренд",'С закупкой'!$A$8:$Z$8,0))="","",INDEX('С закупкой'!$A:$Z,ROW()-ROW($A$8)+ROW('С закупкой'!$A$8),MATCH("Бренд",'С закупкой'!$A$8:$Z$8,0)))</f>
        <v/>
      </c>
      <c r="E435" s="50">
        <f>IF(INDEX('С закупкой'!$A:$Z,ROW()-ROW($A$8)+ROW('С закупкой'!$A$8),MATCH("Артикул",'С закупкой'!$A$8:$Z$8,0))="","",INDEX('С закупкой'!$A:$Z,ROW()-ROW($A$8)+ROW('С закупкой'!$A$8),MATCH("Артикул",'С закупкой'!$A$8:$Z$8,0)))</f>
        <v/>
      </c>
      <c r="F435" s="49">
        <f>IF(INDEX('С закупкой'!$A:$Z,ROW()-ROW($A$8)+ROW('С закупкой'!$A$8),MATCH("Комната",'С закупкой'!$A$8:$Z$8,0))="","",INDEX('С закупкой'!$A:$Z,ROW()-ROW($A$8)+ROW('С закупкой'!$A$8),MATCH("Комната",'С закупкой'!$A$8:$Z$8,0)))</f>
        <v/>
      </c>
      <c r="G435" s="51">
        <f>IF(INDEX('С закупкой'!$A:$Z,ROW()-ROW($A$8)+ROW('С закупкой'!$A$8),MATCH("Кол-во",'С закупкой'!$A$8:$Z$8,0))="","",INDEX('С закупкой'!$A:$Z,ROW()-ROW($A$8)+ROW('С закупкой'!$A$8),MATCH("Кол-во",'С закупкой'!$A$8:$Z$8,0)))</f>
        <v/>
      </c>
      <c r="H435" s="52">
        <f>IF(INDEX('С закупкой'!$A:$Z,ROW()-ROW($A$8)+ROW('С закупкой'!$A$8),MATCH("Ед.",'С закупкой'!$A$8:$Z$8,0))="","",INDEX('С закупкой'!$A:$Z,ROW()-ROW($A$8)+ROW('С закупкой'!$A$8),MATCH("Ед.",'С закупкой'!$A$8:$Z$8,0)))</f>
        <v/>
      </c>
      <c r="I435" s="53">
        <f>IF(INDEX('С закупкой'!$A:$Z,ROW()-ROW($A$8)+ROW('С закупкой'!$A$8),MATCH("Клиенту за ед.",'С закупкой'!$A$8:$Z$8,0))="","",INDEX('С закупкой'!$A:$Z,ROW()-ROW($A$8)+ROW('С закупкой'!$A$8),MATCH("Клиенту за ед.",'С закупкой'!$A$8:$Z$8,0)))</f>
        <v/>
      </c>
      <c r="J435" s="54">
        <f>IF(LEFT($C435,6)="Итого:",SUM(J$8:J434)-2*SUMIF($C$8:$C434,"Итого:*",J$8:J434),IF($C435="ИТОГО ПО ПРОЕКТУ",SUM(J$8:J434)-SUMIF($C$8:$C434,"Итого:*",J$8:J434),IF(INDEX('С закупкой'!$A:$Z,ROW()-ROW($A$8)+ROW('С закупкой'!$A$8),MATCH("Сумма клиенту",'С закупкой'!$A$8:$Z$8,0))="","",INDEX('С закупкой'!$A:$Z,ROW()-ROW($A$8)+ROW('С закупкой'!$A$8),MATCH("Сумма клиенту",'С закупкой'!$A$8:$Z$8,0)))))</f>
        <v/>
      </c>
      <c r="K435" s="50">
        <f>IF(INDEX('С закупкой'!$A:$Z,ROW()-ROW($A$8)+ROW('С закупкой'!$A$8),MATCH("Поставка",'С закупкой'!$A$8:$Z$8,0))="","",INDEX('С закупкой'!$A:$Z,ROW()-ROW($A$8)+ROW('С закупкой'!$A$8),MATCH("Поставка",'С закупкой'!$A$8:$Z$8,0)))</f>
        <v/>
      </c>
      <c r="L435" s="50">
        <f>IF(INDEX('С закупкой'!$A:$Z,ROW()-ROW($A$8)+ROW('С закупкой'!$A$8),MATCH("Примечание",'С закупкой'!$A$8:$Z$8,0))="","",INDEX('С закупкой'!$A:$Z,ROW()-ROW($A$8)+ROW('С закупкой'!$A$8),MATCH("Примечание",'С закупкой'!$A$8:$Z$8,0)))</f>
        <v/>
      </c>
    </row>
    <row r="436" ht="36" customHeight="1">
      <c r="A436" s="47">
        <f>IF(ISNA(MATCH("№",'С закупкой'!$A$8:$Z$8,0)),"!",IF(ISNUMBER(INDEX('С закупкой'!$A:$Z,ROW()-ROW($A$8)+ROW('С закупкой'!$A$8),MATCH("№",'С закупкой'!$A$8:$Z$8,0))),INDEX('С закупкой'!$A:$Z,ROW()-ROW($A$8)+ROW('С закупкой'!$A$8),MATCH("№",'С закупкой'!$A$8:$Z$8,0)),""))</f>
        <v/>
      </c>
      <c r="B436" s="48">
        <f>IF(ISBLANK(INDEX('С закупкой'!$A:$Z,ROW()-ROW($A$8)+ROW('С закупкой'!$A$8),MATCH("Фото",'С закупкой'!$A$8:$Z$8,0))),"",INDEX('С закупкой'!$A:$Z,ROW()-ROW($A$8)+ROW('С закупкой'!$A$8),MATCH("Фото",'С закупкой'!$A$8:$Z$8,0)))</f>
        <v/>
      </c>
      <c r="C436" s="49">
        <f>IF(INDEX('С закупкой'!$A:$Z,ROW()-ROW($A$8)+ROW('С закупкой'!$A$8),MATCH("Наименование",'С закупкой'!$A$8:$Z$8,0))&lt;&gt;"",INDEX('С закупкой'!$A:$Z,ROW()-ROW($A$8)+ROW('С закупкой'!$A$8),MATCH("Наименование",'С закупкой'!$A$8:$Z$8,0)),IF(ISTEXT(INDEX('С закупкой'!$A:$Z,ROW()-ROW($A$8)+ROW('С закупкой'!$A$8),MATCH("№",'С закупкой'!$A$8:$Z$8,0))),INDEX('С закупкой'!$A:$Z,ROW()-ROW($A$8)+ROW('С закупкой'!$A$8),MATCH("№",'С закупкой'!$A$8:$Z$8,0)),""))</f>
        <v/>
      </c>
      <c r="D436" s="49">
        <f>IF(INDEX('С закупкой'!$A:$Z,ROW()-ROW($A$8)+ROW('С закупкой'!$A$8),MATCH("Бренд",'С закупкой'!$A$8:$Z$8,0))="","",INDEX('С закупкой'!$A:$Z,ROW()-ROW($A$8)+ROW('С закупкой'!$A$8),MATCH("Бренд",'С закупкой'!$A$8:$Z$8,0)))</f>
        <v/>
      </c>
      <c r="E436" s="50">
        <f>IF(INDEX('С закупкой'!$A:$Z,ROW()-ROW($A$8)+ROW('С закупкой'!$A$8),MATCH("Артикул",'С закупкой'!$A$8:$Z$8,0))="","",INDEX('С закупкой'!$A:$Z,ROW()-ROW($A$8)+ROW('С закупкой'!$A$8),MATCH("Артикул",'С закупкой'!$A$8:$Z$8,0)))</f>
        <v/>
      </c>
      <c r="F436" s="49">
        <f>IF(INDEX('С закупкой'!$A:$Z,ROW()-ROW($A$8)+ROW('С закупкой'!$A$8),MATCH("Комната",'С закупкой'!$A$8:$Z$8,0))="","",INDEX('С закупкой'!$A:$Z,ROW()-ROW($A$8)+ROW('С закупкой'!$A$8),MATCH("Комната",'С закупкой'!$A$8:$Z$8,0)))</f>
        <v/>
      </c>
      <c r="G436" s="51">
        <f>IF(INDEX('С закупкой'!$A:$Z,ROW()-ROW($A$8)+ROW('С закупкой'!$A$8),MATCH("Кол-во",'С закупкой'!$A$8:$Z$8,0))="","",INDEX('С закупкой'!$A:$Z,ROW()-ROW($A$8)+ROW('С закупкой'!$A$8),MATCH("Кол-во",'С закупкой'!$A$8:$Z$8,0)))</f>
        <v/>
      </c>
      <c r="H436" s="52">
        <f>IF(INDEX('С закупкой'!$A:$Z,ROW()-ROW($A$8)+ROW('С закупкой'!$A$8),MATCH("Ед.",'С закупкой'!$A$8:$Z$8,0))="","",INDEX('С закупкой'!$A:$Z,ROW()-ROW($A$8)+ROW('С закупкой'!$A$8),MATCH("Ед.",'С закупкой'!$A$8:$Z$8,0)))</f>
        <v/>
      </c>
      <c r="I436" s="53">
        <f>IF(INDEX('С закупкой'!$A:$Z,ROW()-ROW($A$8)+ROW('С закупкой'!$A$8),MATCH("Клиенту за ед.",'С закупкой'!$A$8:$Z$8,0))="","",INDEX('С закупкой'!$A:$Z,ROW()-ROW($A$8)+ROW('С закупкой'!$A$8),MATCH("Клиенту за ед.",'С закупкой'!$A$8:$Z$8,0)))</f>
        <v/>
      </c>
      <c r="J436" s="54">
        <f>IF(LEFT($C436,6)="Итого:",SUM(J$8:J435)-2*SUMIF($C$8:$C435,"Итого:*",J$8:J435),IF($C436="ИТОГО ПО ПРОЕКТУ",SUM(J$8:J435)-SUMIF($C$8:$C435,"Итого:*",J$8:J435),IF(INDEX('С закупкой'!$A:$Z,ROW()-ROW($A$8)+ROW('С закупкой'!$A$8),MATCH("Сумма клиенту",'С закупкой'!$A$8:$Z$8,0))="","",INDEX('С закупкой'!$A:$Z,ROW()-ROW($A$8)+ROW('С закупкой'!$A$8),MATCH("Сумма клиенту",'С закупкой'!$A$8:$Z$8,0)))))</f>
        <v/>
      </c>
      <c r="K436" s="50">
        <f>IF(INDEX('С закупкой'!$A:$Z,ROW()-ROW($A$8)+ROW('С закупкой'!$A$8),MATCH("Поставка",'С закупкой'!$A$8:$Z$8,0))="","",INDEX('С закупкой'!$A:$Z,ROW()-ROW($A$8)+ROW('С закупкой'!$A$8),MATCH("Поставка",'С закупкой'!$A$8:$Z$8,0)))</f>
        <v/>
      </c>
      <c r="L436" s="50">
        <f>IF(INDEX('С закупкой'!$A:$Z,ROW()-ROW($A$8)+ROW('С закупкой'!$A$8),MATCH("Примечание",'С закупкой'!$A$8:$Z$8,0))="","",INDEX('С закупкой'!$A:$Z,ROW()-ROW($A$8)+ROW('С закупкой'!$A$8),MATCH("Примечание",'С закупкой'!$A$8:$Z$8,0)))</f>
        <v/>
      </c>
    </row>
    <row r="437" ht="36" customHeight="1">
      <c r="A437" s="47">
        <f>IF(ISNA(MATCH("№",'С закупкой'!$A$8:$Z$8,0)),"!",IF(ISNUMBER(INDEX('С закупкой'!$A:$Z,ROW()-ROW($A$8)+ROW('С закупкой'!$A$8),MATCH("№",'С закупкой'!$A$8:$Z$8,0))),INDEX('С закупкой'!$A:$Z,ROW()-ROW($A$8)+ROW('С закупкой'!$A$8),MATCH("№",'С закупкой'!$A$8:$Z$8,0)),""))</f>
        <v/>
      </c>
      <c r="B437" s="48">
        <f>IF(ISBLANK(INDEX('С закупкой'!$A:$Z,ROW()-ROW($A$8)+ROW('С закупкой'!$A$8),MATCH("Фото",'С закупкой'!$A$8:$Z$8,0))),"",INDEX('С закупкой'!$A:$Z,ROW()-ROW($A$8)+ROW('С закупкой'!$A$8),MATCH("Фото",'С закупкой'!$A$8:$Z$8,0)))</f>
        <v/>
      </c>
      <c r="C437" s="49">
        <f>IF(INDEX('С закупкой'!$A:$Z,ROW()-ROW($A$8)+ROW('С закупкой'!$A$8),MATCH("Наименование",'С закупкой'!$A$8:$Z$8,0))&lt;&gt;"",INDEX('С закупкой'!$A:$Z,ROW()-ROW($A$8)+ROW('С закупкой'!$A$8),MATCH("Наименование",'С закупкой'!$A$8:$Z$8,0)),IF(ISTEXT(INDEX('С закупкой'!$A:$Z,ROW()-ROW($A$8)+ROW('С закупкой'!$A$8),MATCH("№",'С закупкой'!$A$8:$Z$8,0))),INDEX('С закупкой'!$A:$Z,ROW()-ROW($A$8)+ROW('С закупкой'!$A$8),MATCH("№",'С закупкой'!$A$8:$Z$8,0)),""))</f>
        <v/>
      </c>
      <c r="D437" s="49">
        <f>IF(INDEX('С закупкой'!$A:$Z,ROW()-ROW($A$8)+ROW('С закупкой'!$A$8),MATCH("Бренд",'С закупкой'!$A$8:$Z$8,0))="","",INDEX('С закупкой'!$A:$Z,ROW()-ROW($A$8)+ROW('С закупкой'!$A$8),MATCH("Бренд",'С закупкой'!$A$8:$Z$8,0)))</f>
        <v/>
      </c>
      <c r="E437" s="50">
        <f>IF(INDEX('С закупкой'!$A:$Z,ROW()-ROW($A$8)+ROW('С закупкой'!$A$8),MATCH("Артикул",'С закупкой'!$A$8:$Z$8,0))="","",INDEX('С закупкой'!$A:$Z,ROW()-ROW($A$8)+ROW('С закупкой'!$A$8),MATCH("Артикул",'С закупкой'!$A$8:$Z$8,0)))</f>
        <v/>
      </c>
      <c r="F437" s="49">
        <f>IF(INDEX('С закупкой'!$A:$Z,ROW()-ROW($A$8)+ROW('С закупкой'!$A$8),MATCH("Комната",'С закупкой'!$A$8:$Z$8,0))="","",INDEX('С закупкой'!$A:$Z,ROW()-ROW($A$8)+ROW('С закупкой'!$A$8),MATCH("Комната",'С закупкой'!$A$8:$Z$8,0)))</f>
        <v/>
      </c>
      <c r="G437" s="51">
        <f>IF(INDEX('С закупкой'!$A:$Z,ROW()-ROW($A$8)+ROW('С закупкой'!$A$8),MATCH("Кол-во",'С закупкой'!$A$8:$Z$8,0))="","",INDEX('С закупкой'!$A:$Z,ROW()-ROW($A$8)+ROW('С закупкой'!$A$8),MATCH("Кол-во",'С закупкой'!$A$8:$Z$8,0)))</f>
        <v/>
      </c>
      <c r="H437" s="52">
        <f>IF(INDEX('С закупкой'!$A:$Z,ROW()-ROW($A$8)+ROW('С закупкой'!$A$8),MATCH("Ед.",'С закупкой'!$A$8:$Z$8,0))="","",INDEX('С закупкой'!$A:$Z,ROW()-ROW($A$8)+ROW('С закупкой'!$A$8),MATCH("Ед.",'С закупкой'!$A$8:$Z$8,0)))</f>
        <v/>
      </c>
      <c r="I437" s="53">
        <f>IF(INDEX('С закупкой'!$A:$Z,ROW()-ROW($A$8)+ROW('С закупкой'!$A$8),MATCH("Клиенту за ед.",'С закупкой'!$A$8:$Z$8,0))="","",INDEX('С закупкой'!$A:$Z,ROW()-ROW($A$8)+ROW('С закупкой'!$A$8),MATCH("Клиенту за ед.",'С закупкой'!$A$8:$Z$8,0)))</f>
        <v/>
      </c>
      <c r="J437" s="54">
        <f>IF(LEFT($C437,6)="Итого:",SUM(J$8:J436)-2*SUMIF($C$8:$C436,"Итого:*",J$8:J436),IF($C437="ИТОГО ПО ПРОЕКТУ",SUM(J$8:J436)-SUMIF($C$8:$C436,"Итого:*",J$8:J436),IF(INDEX('С закупкой'!$A:$Z,ROW()-ROW($A$8)+ROW('С закупкой'!$A$8),MATCH("Сумма клиенту",'С закупкой'!$A$8:$Z$8,0))="","",INDEX('С закупкой'!$A:$Z,ROW()-ROW($A$8)+ROW('С закупкой'!$A$8),MATCH("Сумма клиенту",'С закупкой'!$A$8:$Z$8,0)))))</f>
        <v/>
      </c>
      <c r="K437" s="50">
        <f>IF(INDEX('С закупкой'!$A:$Z,ROW()-ROW($A$8)+ROW('С закупкой'!$A$8),MATCH("Поставка",'С закупкой'!$A$8:$Z$8,0))="","",INDEX('С закупкой'!$A:$Z,ROW()-ROW($A$8)+ROW('С закупкой'!$A$8),MATCH("Поставка",'С закупкой'!$A$8:$Z$8,0)))</f>
        <v/>
      </c>
      <c r="L437" s="50">
        <f>IF(INDEX('С закупкой'!$A:$Z,ROW()-ROW($A$8)+ROW('С закупкой'!$A$8),MATCH("Примечание",'С закупкой'!$A$8:$Z$8,0))="","",INDEX('С закупкой'!$A:$Z,ROW()-ROW($A$8)+ROW('С закупкой'!$A$8),MATCH("Примечание",'С закупкой'!$A$8:$Z$8,0)))</f>
        <v/>
      </c>
    </row>
    <row r="438" ht="36" customHeight="1">
      <c r="A438" s="47">
        <f>IF(ISNA(MATCH("№",'С закупкой'!$A$8:$Z$8,0)),"!",IF(ISNUMBER(INDEX('С закупкой'!$A:$Z,ROW()-ROW($A$8)+ROW('С закупкой'!$A$8),MATCH("№",'С закупкой'!$A$8:$Z$8,0))),INDEX('С закупкой'!$A:$Z,ROW()-ROW($A$8)+ROW('С закупкой'!$A$8),MATCH("№",'С закупкой'!$A$8:$Z$8,0)),""))</f>
        <v/>
      </c>
      <c r="B438" s="48">
        <f>IF(ISBLANK(INDEX('С закупкой'!$A:$Z,ROW()-ROW($A$8)+ROW('С закупкой'!$A$8),MATCH("Фото",'С закупкой'!$A$8:$Z$8,0))),"",INDEX('С закупкой'!$A:$Z,ROW()-ROW($A$8)+ROW('С закупкой'!$A$8),MATCH("Фото",'С закупкой'!$A$8:$Z$8,0)))</f>
        <v/>
      </c>
      <c r="C438" s="49">
        <f>IF(INDEX('С закупкой'!$A:$Z,ROW()-ROW($A$8)+ROW('С закупкой'!$A$8),MATCH("Наименование",'С закупкой'!$A$8:$Z$8,0))&lt;&gt;"",INDEX('С закупкой'!$A:$Z,ROW()-ROW($A$8)+ROW('С закупкой'!$A$8),MATCH("Наименование",'С закупкой'!$A$8:$Z$8,0)),IF(ISTEXT(INDEX('С закупкой'!$A:$Z,ROW()-ROW($A$8)+ROW('С закупкой'!$A$8),MATCH("№",'С закупкой'!$A$8:$Z$8,0))),INDEX('С закупкой'!$A:$Z,ROW()-ROW($A$8)+ROW('С закупкой'!$A$8),MATCH("№",'С закупкой'!$A$8:$Z$8,0)),""))</f>
        <v/>
      </c>
      <c r="D438" s="49">
        <f>IF(INDEX('С закупкой'!$A:$Z,ROW()-ROW($A$8)+ROW('С закупкой'!$A$8),MATCH("Бренд",'С закупкой'!$A$8:$Z$8,0))="","",INDEX('С закупкой'!$A:$Z,ROW()-ROW($A$8)+ROW('С закупкой'!$A$8),MATCH("Бренд",'С закупкой'!$A$8:$Z$8,0)))</f>
        <v/>
      </c>
      <c r="E438" s="50">
        <f>IF(INDEX('С закупкой'!$A:$Z,ROW()-ROW($A$8)+ROW('С закупкой'!$A$8),MATCH("Артикул",'С закупкой'!$A$8:$Z$8,0))="","",INDEX('С закупкой'!$A:$Z,ROW()-ROW($A$8)+ROW('С закупкой'!$A$8),MATCH("Артикул",'С закупкой'!$A$8:$Z$8,0)))</f>
        <v/>
      </c>
      <c r="F438" s="49">
        <f>IF(INDEX('С закупкой'!$A:$Z,ROW()-ROW($A$8)+ROW('С закупкой'!$A$8),MATCH("Комната",'С закупкой'!$A$8:$Z$8,0))="","",INDEX('С закупкой'!$A:$Z,ROW()-ROW($A$8)+ROW('С закупкой'!$A$8),MATCH("Комната",'С закупкой'!$A$8:$Z$8,0)))</f>
        <v/>
      </c>
      <c r="G438" s="51">
        <f>IF(INDEX('С закупкой'!$A:$Z,ROW()-ROW($A$8)+ROW('С закупкой'!$A$8),MATCH("Кол-во",'С закупкой'!$A$8:$Z$8,0))="","",INDEX('С закупкой'!$A:$Z,ROW()-ROW($A$8)+ROW('С закупкой'!$A$8),MATCH("Кол-во",'С закупкой'!$A$8:$Z$8,0)))</f>
        <v/>
      </c>
      <c r="H438" s="52">
        <f>IF(INDEX('С закупкой'!$A:$Z,ROW()-ROW($A$8)+ROW('С закупкой'!$A$8),MATCH("Ед.",'С закупкой'!$A$8:$Z$8,0))="","",INDEX('С закупкой'!$A:$Z,ROW()-ROW($A$8)+ROW('С закупкой'!$A$8),MATCH("Ед.",'С закупкой'!$A$8:$Z$8,0)))</f>
        <v/>
      </c>
      <c r="I438" s="53">
        <f>IF(INDEX('С закупкой'!$A:$Z,ROW()-ROW($A$8)+ROW('С закупкой'!$A$8),MATCH("Клиенту за ед.",'С закупкой'!$A$8:$Z$8,0))="","",INDEX('С закупкой'!$A:$Z,ROW()-ROW($A$8)+ROW('С закупкой'!$A$8),MATCH("Клиенту за ед.",'С закупкой'!$A$8:$Z$8,0)))</f>
        <v/>
      </c>
      <c r="J438" s="54">
        <f>IF(LEFT($C438,6)="Итого:",SUM(J$8:J437)-2*SUMIF($C$8:$C437,"Итого:*",J$8:J437),IF($C438="ИТОГО ПО ПРОЕКТУ",SUM(J$8:J437)-SUMIF($C$8:$C437,"Итого:*",J$8:J437),IF(INDEX('С закупкой'!$A:$Z,ROW()-ROW($A$8)+ROW('С закупкой'!$A$8),MATCH("Сумма клиенту",'С закупкой'!$A$8:$Z$8,0))="","",INDEX('С закупкой'!$A:$Z,ROW()-ROW($A$8)+ROW('С закупкой'!$A$8),MATCH("Сумма клиенту",'С закупкой'!$A$8:$Z$8,0)))))</f>
        <v/>
      </c>
      <c r="K438" s="50">
        <f>IF(INDEX('С закупкой'!$A:$Z,ROW()-ROW($A$8)+ROW('С закупкой'!$A$8),MATCH("Поставка",'С закупкой'!$A$8:$Z$8,0))="","",INDEX('С закупкой'!$A:$Z,ROW()-ROW($A$8)+ROW('С закупкой'!$A$8),MATCH("Поставка",'С закупкой'!$A$8:$Z$8,0)))</f>
        <v/>
      </c>
      <c r="L438" s="50">
        <f>IF(INDEX('С закупкой'!$A:$Z,ROW()-ROW($A$8)+ROW('С закупкой'!$A$8),MATCH("Примечание",'С закупкой'!$A$8:$Z$8,0))="","",INDEX('С закупкой'!$A:$Z,ROW()-ROW($A$8)+ROW('С закупкой'!$A$8),MATCH("Примечание",'С закупкой'!$A$8:$Z$8,0)))</f>
        <v/>
      </c>
    </row>
    <row r="439" ht="36" customHeight="1">
      <c r="A439" s="47">
        <f>IF(ISNA(MATCH("№",'С закупкой'!$A$8:$Z$8,0)),"!",IF(ISNUMBER(INDEX('С закупкой'!$A:$Z,ROW()-ROW($A$8)+ROW('С закупкой'!$A$8),MATCH("№",'С закупкой'!$A$8:$Z$8,0))),INDEX('С закупкой'!$A:$Z,ROW()-ROW($A$8)+ROW('С закупкой'!$A$8),MATCH("№",'С закупкой'!$A$8:$Z$8,0)),""))</f>
        <v/>
      </c>
      <c r="B439" s="48">
        <f>IF(ISBLANK(INDEX('С закупкой'!$A:$Z,ROW()-ROW($A$8)+ROW('С закупкой'!$A$8),MATCH("Фото",'С закупкой'!$A$8:$Z$8,0))),"",INDEX('С закупкой'!$A:$Z,ROW()-ROW($A$8)+ROW('С закупкой'!$A$8),MATCH("Фото",'С закупкой'!$A$8:$Z$8,0)))</f>
        <v/>
      </c>
      <c r="C439" s="49">
        <f>IF(INDEX('С закупкой'!$A:$Z,ROW()-ROW($A$8)+ROW('С закупкой'!$A$8),MATCH("Наименование",'С закупкой'!$A$8:$Z$8,0))&lt;&gt;"",INDEX('С закупкой'!$A:$Z,ROW()-ROW($A$8)+ROW('С закупкой'!$A$8),MATCH("Наименование",'С закупкой'!$A$8:$Z$8,0)),IF(ISTEXT(INDEX('С закупкой'!$A:$Z,ROW()-ROW($A$8)+ROW('С закупкой'!$A$8),MATCH("№",'С закупкой'!$A$8:$Z$8,0))),INDEX('С закупкой'!$A:$Z,ROW()-ROW($A$8)+ROW('С закупкой'!$A$8),MATCH("№",'С закупкой'!$A$8:$Z$8,0)),""))</f>
        <v/>
      </c>
      <c r="D439" s="49">
        <f>IF(INDEX('С закупкой'!$A:$Z,ROW()-ROW($A$8)+ROW('С закупкой'!$A$8),MATCH("Бренд",'С закупкой'!$A$8:$Z$8,0))="","",INDEX('С закупкой'!$A:$Z,ROW()-ROW($A$8)+ROW('С закупкой'!$A$8),MATCH("Бренд",'С закупкой'!$A$8:$Z$8,0)))</f>
        <v/>
      </c>
      <c r="E439" s="50">
        <f>IF(INDEX('С закупкой'!$A:$Z,ROW()-ROW($A$8)+ROW('С закупкой'!$A$8),MATCH("Артикул",'С закупкой'!$A$8:$Z$8,0))="","",INDEX('С закупкой'!$A:$Z,ROW()-ROW($A$8)+ROW('С закупкой'!$A$8),MATCH("Артикул",'С закупкой'!$A$8:$Z$8,0)))</f>
        <v/>
      </c>
      <c r="F439" s="49">
        <f>IF(INDEX('С закупкой'!$A:$Z,ROW()-ROW($A$8)+ROW('С закупкой'!$A$8),MATCH("Комната",'С закупкой'!$A$8:$Z$8,0))="","",INDEX('С закупкой'!$A:$Z,ROW()-ROW($A$8)+ROW('С закупкой'!$A$8),MATCH("Комната",'С закупкой'!$A$8:$Z$8,0)))</f>
        <v/>
      </c>
      <c r="G439" s="51">
        <f>IF(INDEX('С закупкой'!$A:$Z,ROW()-ROW($A$8)+ROW('С закупкой'!$A$8),MATCH("Кол-во",'С закупкой'!$A$8:$Z$8,0))="","",INDEX('С закупкой'!$A:$Z,ROW()-ROW($A$8)+ROW('С закупкой'!$A$8),MATCH("Кол-во",'С закупкой'!$A$8:$Z$8,0)))</f>
        <v/>
      </c>
      <c r="H439" s="52">
        <f>IF(INDEX('С закупкой'!$A:$Z,ROW()-ROW($A$8)+ROW('С закупкой'!$A$8),MATCH("Ед.",'С закупкой'!$A$8:$Z$8,0))="","",INDEX('С закупкой'!$A:$Z,ROW()-ROW($A$8)+ROW('С закупкой'!$A$8),MATCH("Ед.",'С закупкой'!$A$8:$Z$8,0)))</f>
        <v/>
      </c>
      <c r="I439" s="53">
        <f>IF(INDEX('С закупкой'!$A:$Z,ROW()-ROW($A$8)+ROW('С закупкой'!$A$8),MATCH("Клиенту за ед.",'С закупкой'!$A$8:$Z$8,0))="","",INDEX('С закупкой'!$A:$Z,ROW()-ROW($A$8)+ROW('С закупкой'!$A$8),MATCH("Клиенту за ед.",'С закупкой'!$A$8:$Z$8,0)))</f>
        <v/>
      </c>
      <c r="J439" s="54">
        <f>IF(LEFT($C439,6)="Итого:",SUM(J$8:J438)-2*SUMIF($C$8:$C438,"Итого:*",J$8:J438),IF($C439="ИТОГО ПО ПРОЕКТУ",SUM(J$8:J438)-SUMIF($C$8:$C438,"Итого:*",J$8:J438),IF(INDEX('С закупкой'!$A:$Z,ROW()-ROW($A$8)+ROW('С закупкой'!$A$8),MATCH("Сумма клиенту",'С закупкой'!$A$8:$Z$8,0))="","",INDEX('С закупкой'!$A:$Z,ROW()-ROW($A$8)+ROW('С закупкой'!$A$8),MATCH("Сумма клиенту",'С закупкой'!$A$8:$Z$8,0)))))</f>
        <v/>
      </c>
      <c r="K439" s="50">
        <f>IF(INDEX('С закупкой'!$A:$Z,ROW()-ROW($A$8)+ROW('С закупкой'!$A$8),MATCH("Поставка",'С закупкой'!$A$8:$Z$8,0))="","",INDEX('С закупкой'!$A:$Z,ROW()-ROW($A$8)+ROW('С закупкой'!$A$8),MATCH("Поставка",'С закупкой'!$A$8:$Z$8,0)))</f>
        <v/>
      </c>
      <c r="L439" s="50">
        <f>IF(INDEX('С закупкой'!$A:$Z,ROW()-ROW($A$8)+ROW('С закупкой'!$A$8),MATCH("Примечание",'С закупкой'!$A$8:$Z$8,0))="","",INDEX('С закупкой'!$A:$Z,ROW()-ROW($A$8)+ROW('С закупкой'!$A$8),MATCH("Примечание",'С закупкой'!$A$8:$Z$8,0)))</f>
        <v/>
      </c>
    </row>
    <row r="440" ht="36" customHeight="1">
      <c r="A440" s="47">
        <f>IF(ISNA(MATCH("№",'С закупкой'!$A$8:$Z$8,0)),"!",IF(ISNUMBER(INDEX('С закупкой'!$A:$Z,ROW()-ROW($A$8)+ROW('С закупкой'!$A$8),MATCH("№",'С закупкой'!$A$8:$Z$8,0))),INDEX('С закупкой'!$A:$Z,ROW()-ROW($A$8)+ROW('С закупкой'!$A$8),MATCH("№",'С закупкой'!$A$8:$Z$8,0)),""))</f>
        <v/>
      </c>
      <c r="B440" s="48">
        <f>IF(ISBLANK(INDEX('С закупкой'!$A:$Z,ROW()-ROW($A$8)+ROW('С закупкой'!$A$8),MATCH("Фото",'С закупкой'!$A$8:$Z$8,0))),"",INDEX('С закупкой'!$A:$Z,ROW()-ROW($A$8)+ROW('С закупкой'!$A$8),MATCH("Фото",'С закупкой'!$A$8:$Z$8,0)))</f>
        <v/>
      </c>
      <c r="C440" s="49">
        <f>IF(INDEX('С закупкой'!$A:$Z,ROW()-ROW($A$8)+ROW('С закупкой'!$A$8),MATCH("Наименование",'С закупкой'!$A$8:$Z$8,0))&lt;&gt;"",INDEX('С закупкой'!$A:$Z,ROW()-ROW($A$8)+ROW('С закупкой'!$A$8),MATCH("Наименование",'С закупкой'!$A$8:$Z$8,0)),IF(ISTEXT(INDEX('С закупкой'!$A:$Z,ROW()-ROW($A$8)+ROW('С закупкой'!$A$8),MATCH("№",'С закупкой'!$A$8:$Z$8,0))),INDEX('С закупкой'!$A:$Z,ROW()-ROW($A$8)+ROW('С закупкой'!$A$8),MATCH("№",'С закупкой'!$A$8:$Z$8,0)),""))</f>
        <v/>
      </c>
      <c r="D440" s="49">
        <f>IF(INDEX('С закупкой'!$A:$Z,ROW()-ROW($A$8)+ROW('С закупкой'!$A$8),MATCH("Бренд",'С закупкой'!$A$8:$Z$8,0))="","",INDEX('С закупкой'!$A:$Z,ROW()-ROW($A$8)+ROW('С закупкой'!$A$8),MATCH("Бренд",'С закупкой'!$A$8:$Z$8,0)))</f>
        <v/>
      </c>
      <c r="E440" s="50">
        <f>IF(INDEX('С закупкой'!$A:$Z,ROW()-ROW($A$8)+ROW('С закупкой'!$A$8),MATCH("Артикул",'С закупкой'!$A$8:$Z$8,0))="","",INDEX('С закупкой'!$A:$Z,ROW()-ROW($A$8)+ROW('С закупкой'!$A$8),MATCH("Артикул",'С закупкой'!$A$8:$Z$8,0)))</f>
        <v/>
      </c>
      <c r="F440" s="49">
        <f>IF(INDEX('С закупкой'!$A:$Z,ROW()-ROW($A$8)+ROW('С закупкой'!$A$8),MATCH("Комната",'С закупкой'!$A$8:$Z$8,0))="","",INDEX('С закупкой'!$A:$Z,ROW()-ROW($A$8)+ROW('С закупкой'!$A$8),MATCH("Комната",'С закупкой'!$A$8:$Z$8,0)))</f>
        <v/>
      </c>
      <c r="G440" s="51">
        <f>IF(INDEX('С закупкой'!$A:$Z,ROW()-ROW($A$8)+ROW('С закупкой'!$A$8),MATCH("Кол-во",'С закупкой'!$A$8:$Z$8,0))="","",INDEX('С закупкой'!$A:$Z,ROW()-ROW($A$8)+ROW('С закупкой'!$A$8),MATCH("Кол-во",'С закупкой'!$A$8:$Z$8,0)))</f>
        <v/>
      </c>
      <c r="H440" s="52">
        <f>IF(INDEX('С закупкой'!$A:$Z,ROW()-ROW($A$8)+ROW('С закупкой'!$A$8),MATCH("Ед.",'С закупкой'!$A$8:$Z$8,0))="","",INDEX('С закупкой'!$A:$Z,ROW()-ROW($A$8)+ROW('С закупкой'!$A$8),MATCH("Ед.",'С закупкой'!$A$8:$Z$8,0)))</f>
        <v/>
      </c>
      <c r="I440" s="53">
        <f>IF(INDEX('С закупкой'!$A:$Z,ROW()-ROW($A$8)+ROW('С закупкой'!$A$8),MATCH("Клиенту за ед.",'С закупкой'!$A$8:$Z$8,0))="","",INDEX('С закупкой'!$A:$Z,ROW()-ROW($A$8)+ROW('С закупкой'!$A$8),MATCH("Клиенту за ед.",'С закупкой'!$A$8:$Z$8,0)))</f>
        <v/>
      </c>
      <c r="J440" s="54">
        <f>IF(LEFT($C440,6)="Итого:",SUM(J$8:J439)-2*SUMIF($C$8:$C439,"Итого:*",J$8:J439),IF($C440="ИТОГО ПО ПРОЕКТУ",SUM(J$8:J439)-SUMIF($C$8:$C439,"Итого:*",J$8:J439),IF(INDEX('С закупкой'!$A:$Z,ROW()-ROW($A$8)+ROW('С закупкой'!$A$8),MATCH("Сумма клиенту",'С закупкой'!$A$8:$Z$8,0))="","",INDEX('С закупкой'!$A:$Z,ROW()-ROW($A$8)+ROW('С закупкой'!$A$8),MATCH("Сумма клиенту",'С закупкой'!$A$8:$Z$8,0)))))</f>
        <v/>
      </c>
      <c r="K440" s="50">
        <f>IF(INDEX('С закупкой'!$A:$Z,ROW()-ROW($A$8)+ROW('С закупкой'!$A$8),MATCH("Поставка",'С закупкой'!$A$8:$Z$8,0))="","",INDEX('С закупкой'!$A:$Z,ROW()-ROW($A$8)+ROW('С закупкой'!$A$8),MATCH("Поставка",'С закупкой'!$A$8:$Z$8,0)))</f>
        <v/>
      </c>
      <c r="L440" s="50">
        <f>IF(INDEX('С закупкой'!$A:$Z,ROW()-ROW($A$8)+ROW('С закупкой'!$A$8),MATCH("Примечание",'С закупкой'!$A$8:$Z$8,0))="","",INDEX('С закупкой'!$A:$Z,ROW()-ROW($A$8)+ROW('С закупкой'!$A$8),MATCH("Примечание",'С закупкой'!$A$8:$Z$8,0)))</f>
        <v/>
      </c>
    </row>
    <row r="441" ht="36" customHeight="1">
      <c r="A441" s="47">
        <f>IF(ISNA(MATCH("№",'С закупкой'!$A$8:$Z$8,0)),"!",IF(ISNUMBER(INDEX('С закупкой'!$A:$Z,ROW()-ROW($A$8)+ROW('С закупкой'!$A$8),MATCH("№",'С закупкой'!$A$8:$Z$8,0))),INDEX('С закупкой'!$A:$Z,ROW()-ROW($A$8)+ROW('С закупкой'!$A$8),MATCH("№",'С закупкой'!$A$8:$Z$8,0)),""))</f>
        <v/>
      </c>
      <c r="B441" s="48">
        <f>IF(ISBLANK(INDEX('С закупкой'!$A:$Z,ROW()-ROW($A$8)+ROW('С закупкой'!$A$8),MATCH("Фото",'С закупкой'!$A$8:$Z$8,0))),"",INDEX('С закупкой'!$A:$Z,ROW()-ROW($A$8)+ROW('С закупкой'!$A$8),MATCH("Фото",'С закупкой'!$A$8:$Z$8,0)))</f>
        <v/>
      </c>
      <c r="C441" s="49">
        <f>IF(INDEX('С закупкой'!$A:$Z,ROW()-ROW($A$8)+ROW('С закупкой'!$A$8),MATCH("Наименование",'С закупкой'!$A$8:$Z$8,0))&lt;&gt;"",INDEX('С закупкой'!$A:$Z,ROW()-ROW($A$8)+ROW('С закупкой'!$A$8),MATCH("Наименование",'С закупкой'!$A$8:$Z$8,0)),IF(ISTEXT(INDEX('С закупкой'!$A:$Z,ROW()-ROW($A$8)+ROW('С закупкой'!$A$8),MATCH("№",'С закупкой'!$A$8:$Z$8,0))),INDEX('С закупкой'!$A:$Z,ROW()-ROW($A$8)+ROW('С закупкой'!$A$8),MATCH("№",'С закупкой'!$A$8:$Z$8,0)),""))</f>
        <v/>
      </c>
      <c r="D441" s="49">
        <f>IF(INDEX('С закупкой'!$A:$Z,ROW()-ROW($A$8)+ROW('С закупкой'!$A$8),MATCH("Бренд",'С закупкой'!$A$8:$Z$8,0))="","",INDEX('С закупкой'!$A:$Z,ROW()-ROW($A$8)+ROW('С закупкой'!$A$8),MATCH("Бренд",'С закупкой'!$A$8:$Z$8,0)))</f>
        <v/>
      </c>
      <c r="E441" s="50">
        <f>IF(INDEX('С закупкой'!$A:$Z,ROW()-ROW($A$8)+ROW('С закупкой'!$A$8),MATCH("Артикул",'С закупкой'!$A$8:$Z$8,0))="","",INDEX('С закупкой'!$A:$Z,ROW()-ROW($A$8)+ROW('С закупкой'!$A$8),MATCH("Артикул",'С закупкой'!$A$8:$Z$8,0)))</f>
        <v/>
      </c>
      <c r="F441" s="49">
        <f>IF(INDEX('С закупкой'!$A:$Z,ROW()-ROW($A$8)+ROW('С закупкой'!$A$8),MATCH("Комната",'С закупкой'!$A$8:$Z$8,0))="","",INDEX('С закупкой'!$A:$Z,ROW()-ROW($A$8)+ROW('С закупкой'!$A$8),MATCH("Комната",'С закупкой'!$A$8:$Z$8,0)))</f>
        <v/>
      </c>
      <c r="G441" s="51">
        <f>IF(INDEX('С закупкой'!$A:$Z,ROW()-ROW($A$8)+ROW('С закупкой'!$A$8),MATCH("Кол-во",'С закупкой'!$A$8:$Z$8,0))="","",INDEX('С закупкой'!$A:$Z,ROW()-ROW($A$8)+ROW('С закупкой'!$A$8),MATCH("Кол-во",'С закупкой'!$A$8:$Z$8,0)))</f>
        <v/>
      </c>
      <c r="H441" s="52">
        <f>IF(INDEX('С закупкой'!$A:$Z,ROW()-ROW($A$8)+ROW('С закупкой'!$A$8),MATCH("Ед.",'С закупкой'!$A$8:$Z$8,0))="","",INDEX('С закупкой'!$A:$Z,ROW()-ROW($A$8)+ROW('С закупкой'!$A$8),MATCH("Ед.",'С закупкой'!$A$8:$Z$8,0)))</f>
        <v/>
      </c>
      <c r="I441" s="53">
        <f>IF(INDEX('С закупкой'!$A:$Z,ROW()-ROW($A$8)+ROW('С закупкой'!$A$8),MATCH("Клиенту за ед.",'С закупкой'!$A$8:$Z$8,0))="","",INDEX('С закупкой'!$A:$Z,ROW()-ROW($A$8)+ROW('С закупкой'!$A$8),MATCH("Клиенту за ед.",'С закупкой'!$A$8:$Z$8,0)))</f>
        <v/>
      </c>
      <c r="J441" s="54">
        <f>IF(LEFT($C441,6)="Итого:",SUM(J$8:J440)-2*SUMIF($C$8:$C440,"Итого:*",J$8:J440),IF($C441="ИТОГО ПО ПРОЕКТУ",SUM(J$8:J440)-SUMIF($C$8:$C440,"Итого:*",J$8:J440),IF(INDEX('С закупкой'!$A:$Z,ROW()-ROW($A$8)+ROW('С закупкой'!$A$8),MATCH("Сумма клиенту",'С закупкой'!$A$8:$Z$8,0))="","",INDEX('С закупкой'!$A:$Z,ROW()-ROW($A$8)+ROW('С закупкой'!$A$8),MATCH("Сумма клиенту",'С закупкой'!$A$8:$Z$8,0)))))</f>
        <v/>
      </c>
      <c r="K441" s="50">
        <f>IF(INDEX('С закупкой'!$A:$Z,ROW()-ROW($A$8)+ROW('С закупкой'!$A$8),MATCH("Поставка",'С закупкой'!$A$8:$Z$8,0))="","",INDEX('С закупкой'!$A:$Z,ROW()-ROW($A$8)+ROW('С закупкой'!$A$8),MATCH("Поставка",'С закупкой'!$A$8:$Z$8,0)))</f>
        <v/>
      </c>
      <c r="L441" s="50">
        <f>IF(INDEX('С закупкой'!$A:$Z,ROW()-ROW($A$8)+ROW('С закупкой'!$A$8),MATCH("Примечание",'С закупкой'!$A$8:$Z$8,0))="","",INDEX('С закупкой'!$A:$Z,ROW()-ROW($A$8)+ROW('С закупкой'!$A$8),MATCH("Примечание",'С закупкой'!$A$8:$Z$8,0)))</f>
        <v/>
      </c>
    </row>
    <row r="442" ht="36" customHeight="1">
      <c r="A442" s="47">
        <f>IF(ISNA(MATCH("№",'С закупкой'!$A$8:$Z$8,0)),"!",IF(ISNUMBER(INDEX('С закупкой'!$A:$Z,ROW()-ROW($A$8)+ROW('С закупкой'!$A$8),MATCH("№",'С закупкой'!$A$8:$Z$8,0))),INDEX('С закупкой'!$A:$Z,ROW()-ROW($A$8)+ROW('С закупкой'!$A$8),MATCH("№",'С закупкой'!$A$8:$Z$8,0)),""))</f>
        <v/>
      </c>
      <c r="B442" s="48">
        <f>IF(ISBLANK(INDEX('С закупкой'!$A:$Z,ROW()-ROW($A$8)+ROW('С закупкой'!$A$8),MATCH("Фото",'С закупкой'!$A$8:$Z$8,0))),"",INDEX('С закупкой'!$A:$Z,ROW()-ROW($A$8)+ROW('С закупкой'!$A$8),MATCH("Фото",'С закупкой'!$A$8:$Z$8,0)))</f>
        <v/>
      </c>
      <c r="C442" s="49">
        <f>IF(INDEX('С закупкой'!$A:$Z,ROW()-ROW($A$8)+ROW('С закупкой'!$A$8),MATCH("Наименование",'С закупкой'!$A$8:$Z$8,0))&lt;&gt;"",INDEX('С закупкой'!$A:$Z,ROW()-ROW($A$8)+ROW('С закупкой'!$A$8),MATCH("Наименование",'С закупкой'!$A$8:$Z$8,0)),IF(ISTEXT(INDEX('С закупкой'!$A:$Z,ROW()-ROW($A$8)+ROW('С закупкой'!$A$8),MATCH("№",'С закупкой'!$A$8:$Z$8,0))),INDEX('С закупкой'!$A:$Z,ROW()-ROW($A$8)+ROW('С закупкой'!$A$8),MATCH("№",'С закупкой'!$A$8:$Z$8,0)),""))</f>
        <v/>
      </c>
      <c r="D442" s="49">
        <f>IF(INDEX('С закупкой'!$A:$Z,ROW()-ROW($A$8)+ROW('С закупкой'!$A$8),MATCH("Бренд",'С закупкой'!$A$8:$Z$8,0))="","",INDEX('С закупкой'!$A:$Z,ROW()-ROW($A$8)+ROW('С закупкой'!$A$8),MATCH("Бренд",'С закупкой'!$A$8:$Z$8,0)))</f>
        <v/>
      </c>
      <c r="E442" s="50">
        <f>IF(INDEX('С закупкой'!$A:$Z,ROW()-ROW($A$8)+ROW('С закупкой'!$A$8),MATCH("Артикул",'С закупкой'!$A$8:$Z$8,0))="","",INDEX('С закупкой'!$A:$Z,ROW()-ROW($A$8)+ROW('С закупкой'!$A$8),MATCH("Артикул",'С закупкой'!$A$8:$Z$8,0)))</f>
        <v/>
      </c>
      <c r="F442" s="49">
        <f>IF(INDEX('С закупкой'!$A:$Z,ROW()-ROW($A$8)+ROW('С закупкой'!$A$8),MATCH("Комната",'С закупкой'!$A$8:$Z$8,0))="","",INDEX('С закупкой'!$A:$Z,ROW()-ROW($A$8)+ROW('С закупкой'!$A$8),MATCH("Комната",'С закупкой'!$A$8:$Z$8,0)))</f>
        <v/>
      </c>
      <c r="G442" s="51">
        <f>IF(INDEX('С закупкой'!$A:$Z,ROW()-ROW($A$8)+ROW('С закупкой'!$A$8),MATCH("Кол-во",'С закупкой'!$A$8:$Z$8,0))="","",INDEX('С закупкой'!$A:$Z,ROW()-ROW($A$8)+ROW('С закупкой'!$A$8),MATCH("Кол-во",'С закупкой'!$A$8:$Z$8,0)))</f>
        <v/>
      </c>
      <c r="H442" s="52">
        <f>IF(INDEX('С закупкой'!$A:$Z,ROW()-ROW($A$8)+ROW('С закупкой'!$A$8),MATCH("Ед.",'С закупкой'!$A$8:$Z$8,0))="","",INDEX('С закупкой'!$A:$Z,ROW()-ROW($A$8)+ROW('С закупкой'!$A$8),MATCH("Ед.",'С закупкой'!$A$8:$Z$8,0)))</f>
        <v/>
      </c>
      <c r="I442" s="53">
        <f>IF(INDEX('С закупкой'!$A:$Z,ROW()-ROW($A$8)+ROW('С закупкой'!$A$8),MATCH("Клиенту за ед.",'С закупкой'!$A$8:$Z$8,0))="","",INDEX('С закупкой'!$A:$Z,ROW()-ROW($A$8)+ROW('С закупкой'!$A$8),MATCH("Клиенту за ед.",'С закупкой'!$A$8:$Z$8,0)))</f>
        <v/>
      </c>
      <c r="J442" s="54">
        <f>IF(LEFT($C442,6)="Итого:",SUM(J$8:J441)-2*SUMIF($C$8:$C441,"Итого:*",J$8:J441),IF($C442="ИТОГО ПО ПРОЕКТУ",SUM(J$8:J441)-SUMIF($C$8:$C441,"Итого:*",J$8:J441),IF(INDEX('С закупкой'!$A:$Z,ROW()-ROW($A$8)+ROW('С закупкой'!$A$8),MATCH("Сумма клиенту",'С закупкой'!$A$8:$Z$8,0))="","",INDEX('С закупкой'!$A:$Z,ROW()-ROW($A$8)+ROW('С закупкой'!$A$8),MATCH("Сумма клиенту",'С закупкой'!$A$8:$Z$8,0)))))</f>
        <v/>
      </c>
      <c r="K442" s="50">
        <f>IF(INDEX('С закупкой'!$A:$Z,ROW()-ROW($A$8)+ROW('С закупкой'!$A$8),MATCH("Поставка",'С закупкой'!$A$8:$Z$8,0))="","",INDEX('С закупкой'!$A:$Z,ROW()-ROW($A$8)+ROW('С закупкой'!$A$8),MATCH("Поставка",'С закупкой'!$A$8:$Z$8,0)))</f>
        <v/>
      </c>
      <c r="L442" s="50">
        <f>IF(INDEX('С закупкой'!$A:$Z,ROW()-ROW($A$8)+ROW('С закупкой'!$A$8),MATCH("Примечание",'С закупкой'!$A$8:$Z$8,0))="","",INDEX('С закупкой'!$A:$Z,ROW()-ROW($A$8)+ROW('С закупкой'!$A$8),MATCH("Примечание",'С закупкой'!$A$8:$Z$8,0)))</f>
        <v/>
      </c>
    </row>
    <row r="443" ht="36" customHeight="1">
      <c r="A443" s="47">
        <f>IF(ISNA(MATCH("№",'С закупкой'!$A$8:$Z$8,0)),"!",IF(ISNUMBER(INDEX('С закупкой'!$A:$Z,ROW()-ROW($A$8)+ROW('С закупкой'!$A$8),MATCH("№",'С закупкой'!$A$8:$Z$8,0))),INDEX('С закупкой'!$A:$Z,ROW()-ROW($A$8)+ROW('С закупкой'!$A$8),MATCH("№",'С закупкой'!$A$8:$Z$8,0)),""))</f>
        <v/>
      </c>
      <c r="B443" s="48">
        <f>IF(ISBLANK(INDEX('С закупкой'!$A:$Z,ROW()-ROW($A$8)+ROW('С закупкой'!$A$8),MATCH("Фото",'С закупкой'!$A$8:$Z$8,0))),"",INDEX('С закупкой'!$A:$Z,ROW()-ROW($A$8)+ROW('С закупкой'!$A$8),MATCH("Фото",'С закупкой'!$A$8:$Z$8,0)))</f>
        <v/>
      </c>
      <c r="C443" s="49">
        <f>IF(INDEX('С закупкой'!$A:$Z,ROW()-ROW($A$8)+ROW('С закупкой'!$A$8),MATCH("Наименование",'С закупкой'!$A$8:$Z$8,0))&lt;&gt;"",INDEX('С закупкой'!$A:$Z,ROW()-ROW($A$8)+ROW('С закупкой'!$A$8),MATCH("Наименование",'С закупкой'!$A$8:$Z$8,0)),IF(ISTEXT(INDEX('С закупкой'!$A:$Z,ROW()-ROW($A$8)+ROW('С закупкой'!$A$8),MATCH("№",'С закупкой'!$A$8:$Z$8,0))),INDEX('С закупкой'!$A:$Z,ROW()-ROW($A$8)+ROW('С закупкой'!$A$8),MATCH("№",'С закупкой'!$A$8:$Z$8,0)),""))</f>
        <v/>
      </c>
      <c r="D443" s="49">
        <f>IF(INDEX('С закупкой'!$A:$Z,ROW()-ROW($A$8)+ROW('С закупкой'!$A$8),MATCH("Бренд",'С закупкой'!$A$8:$Z$8,0))="","",INDEX('С закупкой'!$A:$Z,ROW()-ROW($A$8)+ROW('С закупкой'!$A$8),MATCH("Бренд",'С закупкой'!$A$8:$Z$8,0)))</f>
        <v/>
      </c>
      <c r="E443" s="50">
        <f>IF(INDEX('С закупкой'!$A:$Z,ROW()-ROW($A$8)+ROW('С закупкой'!$A$8),MATCH("Артикул",'С закупкой'!$A$8:$Z$8,0))="","",INDEX('С закупкой'!$A:$Z,ROW()-ROW($A$8)+ROW('С закупкой'!$A$8),MATCH("Артикул",'С закупкой'!$A$8:$Z$8,0)))</f>
        <v/>
      </c>
      <c r="F443" s="49">
        <f>IF(INDEX('С закупкой'!$A:$Z,ROW()-ROW($A$8)+ROW('С закупкой'!$A$8),MATCH("Комната",'С закупкой'!$A$8:$Z$8,0))="","",INDEX('С закупкой'!$A:$Z,ROW()-ROW($A$8)+ROW('С закупкой'!$A$8),MATCH("Комната",'С закупкой'!$A$8:$Z$8,0)))</f>
        <v/>
      </c>
      <c r="G443" s="51">
        <f>IF(INDEX('С закупкой'!$A:$Z,ROW()-ROW($A$8)+ROW('С закупкой'!$A$8),MATCH("Кол-во",'С закупкой'!$A$8:$Z$8,0))="","",INDEX('С закупкой'!$A:$Z,ROW()-ROW($A$8)+ROW('С закупкой'!$A$8),MATCH("Кол-во",'С закупкой'!$A$8:$Z$8,0)))</f>
        <v/>
      </c>
      <c r="H443" s="52">
        <f>IF(INDEX('С закупкой'!$A:$Z,ROW()-ROW($A$8)+ROW('С закупкой'!$A$8),MATCH("Ед.",'С закупкой'!$A$8:$Z$8,0))="","",INDEX('С закупкой'!$A:$Z,ROW()-ROW($A$8)+ROW('С закупкой'!$A$8),MATCH("Ед.",'С закупкой'!$A$8:$Z$8,0)))</f>
        <v/>
      </c>
      <c r="I443" s="53">
        <f>IF(INDEX('С закупкой'!$A:$Z,ROW()-ROW($A$8)+ROW('С закупкой'!$A$8),MATCH("Клиенту за ед.",'С закупкой'!$A$8:$Z$8,0))="","",INDEX('С закупкой'!$A:$Z,ROW()-ROW($A$8)+ROW('С закупкой'!$A$8),MATCH("Клиенту за ед.",'С закупкой'!$A$8:$Z$8,0)))</f>
        <v/>
      </c>
      <c r="J443" s="54">
        <f>IF(LEFT($C443,6)="Итого:",SUM(J$8:J442)-2*SUMIF($C$8:$C442,"Итого:*",J$8:J442),IF($C443="ИТОГО ПО ПРОЕКТУ",SUM(J$8:J442)-SUMIF($C$8:$C442,"Итого:*",J$8:J442),IF(INDEX('С закупкой'!$A:$Z,ROW()-ROW($A$8)+ROW('С закупкой'!$A$8),MATCH("Сумма клиенту",'С закупкой'!$A$8:$Z$8,0))="","",INDEX('С закупкой'!$A:$Z,ROW()-ROW($A$8)+ROW('С закупкой'!$A$8),MATCH("Сумма клиенту",'С закупкой'!$A$8:$Z$8,0)))))</f>
        <v/>
      </c>
      <c r="K443" s="50">
        <f>IF(INDEX('С закупкой'!$A:$Z,ROW()-ROW($A$8)+ROW('С закупкой'!$A$8),MATCH("Поставка",'С закупкой'!$A$8:$Z$8,0))="","",INDEX('С закупкой'!$A:$Z,ROW()-ROW($A$8)+ROW('С закупкой'!$A$8),MATCH("Поставка",'С закупкой'!$A$8:$Z$8,0)))</f>
        <v/>
      </c>
      <c r="L443" s="50">
        <f>IF(INDEX('С закупкой'!$A:$Z,ROW()-ROW($A$8)+ROW('С закупкой'!$A$8),MATCH("Примечание",'С закупкой'!$A$8:$Z$8,0))="","",INDEX('С закупкой'!$A:$Z,ROW()-ROW($A$8)+ROW('С закупкой'!$A$8),MATCH("Примечание",'С закупкой'!$A$8:$Z$8,0)))</f>
        <v/>
      </c>
    </row>
    <row r="444" ht="36" customHeight="1">
      <c r="A444" s="47">
        <f>IF(ISNA(MATCH("№",'С закупкой'!$A$8:$Z$8,0)),"!",IF(ISNUMBER(INDEX('С закупкой'!$A:$Z,ROW()-ROW($A$8)+ROW('С закупкой'!$A$8),MATCH("№",'С закупкой'!$A$8:$Z$8,0))),INDEX('С закупкой'!$A:$Z,ROW()-ROW($A$8)+ROW('С закупкой'!$A$8),MATCH("№",'С закупкой'!$A$8:$Z$8,0)),""))</f>
        <v/>
      </c>
      <c r="B444" s="48">
        <f>IF(ISBLANK(INDEX('С закупкой'!$A:$Z,ROW()-ROW($A$8)+ROW('С закупкой'!$A$8),MATCH("Фото",'С закупкой'!$A$8:$Z$8,0))),"",INDEX('С закупкой'!$A:$Z,ROW()-ROW($A$8)+ROW('С закупкой'!$A$8),MATCH("Фото",'С закупкой'!$A$8:$Z$8,0)))</f>
        <v/>
      </c>
      <c r="C444" s="49">
        <f>IF(INDEX('С закупкой'!$A:$Z,ROW()-ROW($A$8)+ROW('С закупкой'!$A$8),MATCH("Наименование",'С закупкой'!$A$8:$Z$8,0))&lt;&gt;"",INDEX('С закупкой'!$A:$Z,ROW()-ROW($A$8)+ROW('С закупкой'!$A$8),MATCH("Наименование",'С закупкой'!$A$8:$Z$8,0)),IF(ISTEXT(INDEX('С закупкой'!$A:$Z,ROW()-ROW($A$8)+ROW('С закупкой'!$A$8),MATCH("№",'С закупкой'!$A$8:$Z$8,0))),INDEX('С закупкой'!$A:$Z,ROW()-ROW($A$8)+ROW('С закупкой'!$A$8),MATCH("№",'С закупкой'!$A$8:$Z$8,0)),""))</f>
        <v/>
      </c>
      <c r="D444" s="49">
        <f>IF(INDEX('С закупкой'!$A:$Z,ROW()-ROW($A$8)+ROW('С закупкой'!$A$8),MATCH("Бренд",'С закупкой'!$A$8:$Z$8,0))="","",INDEX('С закупкой'!$A:$Z,ROW()-ROW($A$8)+ROW('С закупкой'!$A$8),MATCH("Бренд",'С закупкой'!$A$8:$Z$8,0)))</f>
        <v/>
      </c>
      <c r="E444" s="50">
        <f>IF(INDEX('С закупкой'!$A:$Z,ROW()-ROW($A$8)+ROW('С закупкой'!$A$8),MATCH("Артикул",'С закупкой'!$A$8:$Z$8,0))="","",INDEX('С закупкой'!$A:$Z,ROW()-ROW($A$8)+ROW('С закупкой'!$A$8),MATCH("Артикул",'С закупкой'!$A$8:$Z$8,0)))</f>
        <v/>
      </c>
      <c r="F444" s="49">
        <f>IF(INDEX('С закупкой'!$A:$Z,ROW()-ROW($A$8)+ROW('С закупкой'!$A$8),MATCH("Комната",'С закупкой'!$A$8:$Z$8,0))="","",INDEX('С закупкой'!$A:$Z,ROW()-ROW($A$8)+ROW('С закупкой'!$A$8),MATCH("Комната",'С закупкой'!$A$8:$Z$8,0)))</f>
        <v/>
      </c>
      <c r="G444" s="51">
        <f>IF(INDEX('С закупкой'!$A:$Z,ROW()-ROW($A$8)+ROW('С закупкой'!$A$8),MATCH("Кол-во",'С закупкой'!$A$8:$Z$8,0))="","",INDEX('С закупкой'!$A:$Z,ROW()-ROW($A$8)+ROW('С закупкой'!$A$8),MATCH("Кол-во",'С закупкой'!$A$8:$Z$8,0)))</f>
        <v/>
      </c>
      <c r="H444" s="52">
        <f>IF(INDEX('С закупкой'!$A:$Z,ROW()-ROW($A$8)+ROW('С закупкой'!$A$8),MATCH("Ед.",'С закупкой'!$A$8:$Z$8,0))="","",INDEX('С закупкой'!$A:$Z,ROW()-ROW($A$8)+ROW('С закупкой'!$A$8),MATCH("Ед.",'С закупкой'!$A$8:$Z$8,0)))</f>
        <v/>
      </c>
      <c r="I444" s="53">
        <f>IF(INDEX('С закупкой'!$A:$Z,ROW()-ROW($A$8)+ROW('С закупкой'!$A$8),MATCH("Клиенту за ед.",'С закупкой'!$A$8:$Z$8,0))="","",INDEX('С закупкой'!$A:$Z,ROW()-ROW($A$8)+ROW('С закупкой'!$A$8),MATCH("Клиенту за ед.",'С закупкой'!$A$8:$Z$8,0)))</f>
        <v/>
      </c>
      <c r="J444" s="54">
        <f>IF(LEFT($C444,6)="Итого:",SUM(J$8:J443)-2*SUMIF($C$8:$C443,"Итого:*",J$8:J443),IF($C444="ИТОГО ПО ПРОЕКТУ",SUM(J$8:J443)-SUMIF($C$8:$C443,"Итого:*",J$8:J443),IF(INDEX('С закупкой'!$A:$Z,ROW()-ROW($A$8)+ROW('С закупкой'!$A$8),MATCH("Сумма клиенту",'С закупкой'!$A$8:$Z$8,0))="","",INDEX('С закупкой'!$A:$Z,ROW()-ROW($A$8)+ROW('С закупкой'!$A$8),MATCH("Сумма клиенту",'С закупкой'!$A$8:$Z$8,0)))))</f>
        <v/>
      </c>
      <c r="K444" s="50">
        <f>IF(INDEX('С закупкой'!$A:$Z,ROW()-ROW($A$8)+ROW('С закупкой'!$A$8),MATCH("Поставка",'С закупкой'!$A$8:$Z$8,0))="","",INDEX('С закупкой'!$A:$Z,ROW()-ROW($A$8)+ROW('С закупкой'!$A$8),MATCH("Поставка",'С закупкой'!$A$8:$Z$8,0)))</f>
        <v/>
      </c>
      <c r="L444" s="50">
        <f>IF(INDEX('С закупкой'!$A:$Z,ROW()-ROW($A$8)+ROW('С закупкой'!$A$8),MATCH("Примечание",'С закупкой'!$A$8:$Z$8,0))="","",INDEX('С закупкой'!$A:$Z,ROW()-ROW($A$8)+ROW('С закупкой'!$A$8),MATCH("Примечание",'С закупкой'!$A$8:$Z$8,0)))</f>
        <v/>
      </c>
    </row>
    <row r="445" ht="36" customHeight="1">
      <c r="A445" s="47">
        <f>IF(ISNA(MATCH("№",'С закупкой'!$A$8:$Z$8,0)),"!",IF(ISNUMBER(INDEX('С закупкой'!$A:$Z,ROW()-ROW($A$8)+ROW('С закупкой'!$A$8),MATCH("№",'С закупкой'!$A$8:$Z$8,0))),INDEX('С закупкой'!$A:$Z,ROW()-ROW($A$8)+ROW('С закупкой'!$A$8),MATCH("№",'С закупкой'!$A$8:$Z$8,0)),""))</f>
        <v/>
      </c>
      <c r="B445" s="48">
        <f>IF(ISBLANK(INDEX('С закупкой'!$A:$Z,ROW()-ROW($A$8)+ROW('С закупкой'!$A$8),MATCH("Фото",'С закупкой'!$A$8:$Z$8,0))),"",INDEX('С закупкой'!$A:$Z,ROW()-ROW($A$8)+ROW('С закупкой'!$A$8),MATCH("Фото",'С закупкой'!$A$8:$Z$8,0)))</f>
        <v/>
      </c>
      <c r="C445" s="49">
        <f>IF(INDEX('С закупкой'!$A:$Z,ROW()-ROW($A$8)+ROW('С закупкой'!$A$8),MATCH("Наименование",'С закупкой'!$A$8:$Z$8,0))&lt;&gt;"",INDEX('С закупкой'!$A:$Z,ROW()-ROW($A$8)+ROW('С закупкой'!$A$8),MATCH("Наименование",'С закупкой'!$A$8:$Z$8,0)),IF(ISTEXT(INDEX('С закупкой'!$A:$Z,ROW()-ROW($A$8)+ROW('С закупкой'!$A$8),MATCH("№",'С закупкой'!$A$8:$Z$8,0))),INDEX('С закупкой'!$A:$Z,ROW()-ROW($A$8)+ROW('С закупкой'!$A$8),MATCH("№",'С закупкой'!$A$8:$Z$8,0)),""))</f>
        <v/>
      </c>
      <c r="D445" s="49">
        <f>IF(INDEX('С закупкой'!$A:$Z,ROW()-ROW($A$8)+ROW('С закупкой'!$A$8),MATCH("Бренд",'С закупкой'!$A$8:$Z$8,0))="","",INDEX('С закупкой'!$A:$Z,ROW()-ROW($A$8)+ROW('С закупкой'!$A$8),MATCH("Бренд",'С закупкой'!$A$8:$Z$8,0)))</f>
        <v/>
      </c>
      <c r="E445" s="50">
        <f>IF(INDEX('С закупкой'!$A:$Z,ROW()-ROW($A$8)+ROW('С закупкой'!$A$8),MATCH("Артикул",'С закупкой'!$A$8:$Z$8,0))="","",INDEX('С закупкой'!$A:$Z,ROW()-ROW($A$8)+ROW('С закупкой'!$A$8),MATCH("Артикул",'С закупкой'!$A$8:$Z$8,0)))</f>
        <v/>
      </c>
      <c r="F445" s="49">
        <f>IF(INDEX('С закупкой'!$A:$Z,ROW()-ROW($A$8)+ROW('С закупкой'!$A$8),MATCH("Комната",'С закупкой'!$A$8:$Z$8,0))="","",INDEX('С закупкой'!$A:$Z,ROW()-ROW($A$8)+ROW('С закупкой'!$A$8),MATCH("Комната",'С закупкой'!$A$8:$Z$8,0)))</f>
        <v/>
      </c>
      <c r="G445" s="51">
        <f>IF(INDEX('С закупкой'!$A:$Z,ROW()-ROW($A$8)+ROW('С закупкой'!$A$8),MATCH("Кол-во",'С закупкой'!$A$8:$Z$8,0))="","",INDEX('С закупкой'!$A:$Z,ROW()-ROW($A$8)+ROW('С закупкой'!$A$8),MATCH("Кол-во",'С закупкой'!$A$8:$Z$8,0)))</f>
        <v/>
      </c>
      <c r="H445" s="52">
        <f>IF(INDEX('С закупкой'!$A:$Z,ROW()-ROW($A$8)+ROW('С закупкой'!$A$8),MATCH("Ед.",'С закупкой'!$A$8:$Z$8,0))="","",INDEX('С закупкой'!$A:$Z,ROW()-ROW($A$8)+ROW('С закупкой'!$A$8),MATCH("Ед.",'С закупкой'!$A$8:$Z$8,0)))</f>
        <v/>
      </c>
      <c r="I445" s="53">
        <f>IF(INDEX('С закупкой'!$A:$Z,ROW()-ROW($A$8)+ROW('С закупкой'!$A$8),MATCH("Клиенту за ед.",'С закупкой'!$A$8:$Z$8,0))="","",INDEX('С закупкой'!$A:$Z,ROW()-ROW($A$8)+ROW('С закупкой'!$A$8),MATCH("Клиенту за ед.",'С закупкой'!$A$8:$Z$8,0)))</f>
        <v/>
      </c>
      <c r="J445" s="54">
        <f>IF(LEFT($C445,6)="Итого:",SUM(J$8:J444)-2*SUMIF($C$8:$C444,"Итого:*",J$8:J444),IF($C445="ИТОГО ПО ПРОЕКТУ",SUM(J$8:J444)-SUMIF($C$8:$C444,"Итого:*",J$8:J444),IF(INDEX('С закупкой'!$A:$Z,ROW()-ROW($A$8)+ROW('С закупкой'!$A$8),MATCH("Сумма клиенту",'С закупкой'!$A$8:$Z$8,0))="","",INDEX('С закупкой'!$A:$Z,ROW()-ROW($A$8)+ROW('С закупкой'!$A$8),MATCH("Сумма клиенту",'С закупкой'!$A$8:$Z$8,0)))))</f>
        <v/>
      </c>
      <c r="K445" s="50">
        <f>IF(INDEX('С закупкой'!$A:$Z,ROW()-ROW($A$8)+ROW('С закупкой'!$A$8),MATCH("Поставка",'С закупкой'!$A$8:$Z$8,0))="","",INDEX('С закупкой'!$A:$Z,ROW()-ROW($A$8)+ROW('С закупкой'!$A$8),MATCH("Поставка",'С закупкой'!$A$8:$Z$8,0)))</f>
        <v/>
      </c>
      <c r="L445" s="50">
        <f>IF(INDEX('С закупкой'!$A:$Z,ROW()-ROW($A$8)+ROW('С закупкой'!$A$8),MATCH("Примечание",'С закупкой'!$A$8:$Z$8,0))="","",INDEX('С закупкой'!$A:$Z,ROW()-ROW($A$8)+ROW('С закупкой'!$A$8),MATCH("Примечание",'С закупкой'!$A$8:$Z$8,0)))</f>
        <v/>
      </c>
    </row>
    <row r="446" ht="36" customHeight="1">
      <c r="A446" s="47">
        <f>IF(ISNA(MATCH("№",'С закупкой'!$A$8:$Z$8,0)),"!",IF(ISNUMBER(INDEX('С закупкой'!$A:$Z,ROW()-ROW($A$8)+ROW('С закупкой'!$A$8),MATCH("№",'С закупкой'!$A$8:$Z$8,0))),INDEX('С закупкой'!$A:$Z,ROW()-ROW($A$8)+ROW('С закупкой'!$A$8),MATCH("№",'С закупкой'!$A$8:$Z$8,0)),""))</f>
        <v/>
      </c>
      <c r="B446" s="48">
        <f>IF(ISBLANK(INDEX('С закупкой'!$A:$Z,ROW()-ROW($A$8)+ROW('С закупкой'!$A$8),MATCH("Фото",'С закупкой'!$A$8:$Z$8,0))),"",INDEX('С закупкой'!$A:$Z,ROW()-ROW($A$8)+ROW('С закупкой'!$A$8),MATCH("Фото",'С закупкой'!$A$8:$Z$8,0)))</f>
        <v/>
      </c>
      <c r="C446" s="49">
        <f>IF(INDEX('С закупкой'!$A:$Z,ROW()-ROW($A$8)+ROW('С закупкой'!$A$8),MATCH("Наименование",'С закупкой'!$A$8:$Z$8,0))&lt;&gt;"",INDEX('С закупкой'!$A:$Z,ROW()-ROW($A$8)+ROW('С закупкой'!$A$8),MATCH("Наименование",'С закупкой'!$A$8:$Z$8,0)),IF(ISTEXT(INDEX('С закупкой'!$A:$Z,ROW()-ROW($A$8)+ROW('С закупкой'!$A$8),MATCH("№",'С закупкой'!$A$8:$Z$8,0))),INDEX('С закупкой'!$A:$Z,ROW()-ROW($A$8)+ROW('С закупкой'!$A$8),MATCH("№",'С закупкой'!$A$8:$Z$8,0)),""))</f>
        <v/>
      </c>
      <c r="D446" s="49">
        <f>IF(INDEX('С закупкой'!$A:$Z,ROW()-ROW($A$8)+ROW('С закупкой'!$A$8),MATCH("Бренд",'С закупкой'!$A$8:$Z$8,0))="","",INDEX('С закупкой'!$A:$Z,ROW()-ROW($A$8)+ROW('С закупкой'!$A$8),MATCH("Бренд",'С закупкой'!$A$8:$Z$8,0)))</f>
        <v/>
      </c>
      <c r="E446" s="50">
        <f>IF(INDEX('С закупкой'!$A:$Z,ROW()-ROW($A$8)+ROW('С закупкой'!$A$8),MATCH("Артикул",'С закупкой'!$A$8:$Z$8,0))="","",INDEX('С закупкой'!$A:$Z,ROW()-ROW($A$8)+ROW('С закупкой'!$A$8),MATCH("Артикул",'С закупкой'!$A$8:$Z$8,0)))</f>
        <v/>
      </c>
      <c r="F446" s="49">
        <f>IF(INDEX('С закупкой'!$A:$Z,ROW()-ROW($A$8)+ROW('С закупкой'!$A$8),MATCH("Комната",'С закупкой'!$A$8:$Z$8,0))="","",INDEX('С закупкой'!$A:$Z,ROW()-ROW($A$8)+ROW('С закупкой'!$A$8),MATCH("Комната",'С закупкой'!$A$8:$Z$8,0)))</f>
        <v/>
      </c>
      <c r="G446" s="51">
        <f>IF(INDEX('С закупкой'!$A:$Z,ROW()-ROW($A$8)+ROW('С закупкой'!$A$8),MATCH("Кол-во",'С закупкой'!$A$8:$Z$8,0))="","",INDEX('С закупкой'!$A:$Z,ROW()-ROW($A$8)+ROW('С закупкой'!$A$8),MATCH("Кол-во",'С закупкой'!$A$8:$Z$8,0)))</f>
        <v/>
      </c>
      <c r="H446" s="52">
        <f>IF(INDEX('С закупкой'!$A:$Z,ROW()-ROW($A$8)+ROW('С закупкой'!$A$8),MATCH("Ед.",'С закупкой'!$A$8:$Z$8,0))="","",INDEX('С закупкой'!$A:$Z,ROW()-ROW($A$8)+ROW('С закупкой'!$A$8),MATCH("Ед.",'С закупкой'!$A$8:$Z$8,0)))</f>
        <v/>
      </c>
      <c r="I446" s="53">
        <f>IF(INDEX('С закупкой'!$A:$Z,ROW()-ROW($A$8)+ROW('С закупкой'!$A$8),MATCH("Клиенту за ед.",'С закупкой'!$A$8:$Z$8,0))="","",INDEX('С закупкой'!$A:$Z,ROW()-ROW($A$8)+ROW('С закупкой'!$A$8),MATCH("Клиенту за ед.",'С закупкой'!$A$8:$Z$8,0)))</f>
        <v/>
      </c>
      <c r="J446" s="54">
        <f>IF(LEFT($C446,6)="Итого:",SUM(J$8:J445)-2*SUMIF($C$8:$C445,"Итого:*",J$8:J445),IF($C446="ИТОГО ПО ПРОЕКТУ",SUM(J$8:J445)-SUMIF($C$8:$C445,"Итого:*",J$8:J445),IF(INDEX('С закупкой'!$A:$Z,ROW()-ROW($A$8)+ROW('С закупкой'!$A$8),MATCH("Сумма клиенту",'С закупкой'!$A$8:$Z$8,0))="","",INDEX('С закупкой'!$A:$Z,ROW()-ROW($A$8)+ROW('С закупкой'!$A$8),MATCH("Сумма клиенту",'С закупкой'!$A$8:$Z$8,0)))))</f>
        <v/>
      </c>
      <c r="K446" s="50">
        <f>IF(INDEX('С закупкой'!$A:$Z,ROW()-ROW($A$8)+ROW('С закупкой'!$A$8),MATCH("Поставка",'С закупкой'!$A$8:$Z$8,0))="","",INDEX('С закупкой'!$A:$Z,ROW()-ROW($A$8)+ROW('С закупкой'!$A$8),MATCH("Поставка",'С закупкой'!$A$8:$Z$8,0)))</f>
        <v/>
      </c>
      <c r="L446" s="50">
        <f>IF(INDEX('С закупкой'!$A:$Z,ROW()-ROW($A$8)+ROW('С закупкой'!$A$8),MATCH("Примечание",'С закупкой'!$A$8:$Z$8,0))="","",INDEX('С закупкой'!$A:$Z,ROW()-ROW($A$8)+ROW('С закупкой'!$A$8),MATCH("Примечание",'С закупкой'!$A$8:$Z$8,0)))</f>
        <v/>
      </c>
    </row>
    <row r="447" ht="36" customHeight="1">
      <c r="A447" s="47">
        <f>IF(ISNA(MATCH("№",'С закупкой'!$A$8:$Z$8,0)),"!",IF(ISNUMBER(INDEX('С закупкой'!$A:$Z,ROW()-ROW($A$8)+ROW('С закупкой'!$A$8),MATCH("№",'С закупкой'!$A$8:$Z$8,0))),INDEX('С закупкой'!$A:$Z,ROW()-ROW($A$8)+ROW('С закупкой'!$A$8),MATCH("№",'С закупкой'!$A$8:$Z$8,0)),""))</f>
        <v/>
      </c>
      <c r="B447" s="48">
        <f>IF(ISBLANK(INDEX('С закупкой'!$A:$Z,ROW()-ROW($A$8)+ROW('С закупкой'!$A$8),MATCH("Фото",'С закупкой'!$A$8:$Z$8,0))),"",INDEX('С закупкой'!$A:$Z,ROW()-ROW($A$8)+ROW('С закупкой'!$A$8),MATCH("Фото",'С закупкой'!$A$8:$Z$8,0)))</f>
        <v/>
      </c>
      <c r="C447" s="49">
        <f>IF(INDEX('С закупкой'!$A:$Z,ROW()-ROW($A$8)+ROW('С закупкой'!$A$8),MATCH("Наименование",'С закупкой'!$A$8:$Z$8,0))&lt;&gt;"",INDEX('С закупкой'!$A:$Z,ROW()-ROW($A$8)+ROW('С закупкой'!$A$8),MATCH("Наименование",'С закупкой'!$A$8:$Z$8,0)),IF(ISTEXT(INDEX('С закупкой'!$A:$Z,ROW()-ROW($A$8)+ROW('С закупкой'!$A$8),MATCH("№",'С закупкой'!$A$8:$Z$8,0))),INDEX('С закупкой'!$A:$Z,ROW()-ROW($A$8)+ROW('С закупкой'!$A$8),MATCH("№",'С закупкой'!$A$8:$Z$8,0)),""))</f>
        <v/>
      </c>
      <c r="D447" s="49">
        <f>IF(INDEX('С закупкой'!$A:$Z,ROW()-ROW($A$8)+ROW('С закупкой'!$A$8),MATCH("Бренд",'С закупкой'!$A$8:$Z$8,0))="","",INDEX('С закупкой'!$A:$Z,ROW()-ROW($A$8)+ROW('С закупкой'!$A$8),MATCH("Бренд",'С закупкой'!$A$8:$Z$8,0)))</f>
        <v/>
      </c>
      <c r="E447" s="50">
        <f>IF(INDEX('С закупкой'!$A:$Z,ROW()-ROW($A$8)+ROW('С закупкой'!$A$8),MATCH("Артикул",'С закупкой'!$A$8:$Z$8,0))="","",INDEX('С закупкой'!$A:$Z,ROW()-ROW($A$8)+ROW('С закупкой'!$A$8),MATCH("Артикул",'С закупкой'!$A$8:$Z$8,0)))</f>
        <v/>
      </c>
      <c r="F447" s="49">
        <f>IF(INDEX('С закупкой'!$A:$Z,ROW()-ROW($A$8)+ROW('С закупкой'!$A$8),MATCH("Комната",'С закупкой'!$A$8:$Z$8,0))="","",INDEX('С закупкой'!$A:$Z,ROW()-ROW($A$8)+ROW('С закупкой'!$A$8),MATCH("Комната",'С закупкой'!$A$8:$Z$8,0)))</f>
        <v/>
      </c>
      <c r="G447" s="51">
        <f>IF(INDEX('С закупкой'!$A:$Z,ROW()-ROW($A$8)+ROW('С закупкой'!$A$8),MATCH("Кол-во",'С закупкой'!$A$8:$Z$8,0))="","",INDEX('С закупкой'!$A:$Z,ROW()-ROW($A$8)+ROW('С закупкой'!$A$8),MATCH("Кол-во",'С закупкой'!$A$8:$Z$8,0)))</f>
        <v/>
      </c>
      <c r="H447" s="52">
        <f>IF(INDEX('С закупкой'!$A:$Z,ROW()-ROW($A$8)+ROW('С закупкой'!$A$8),MATCH("Ед.",'С закупкой'!$A$8:$Z$8,0))="","",INDEX('С закупкой'!$A:$Z,ROW()-ROW($A$8)+ROW('С закупкой'!$A$8),MATCH("Ед.",'С закупкой'!$A$8:$Z$8,0)))</f>
        <v/>
      </c>
      <c r="I447" s="53">
        <f>IF(INDEX('С закупкой'!$A:$Z,ROW()-ROW($A$8)+ROW('С закупкой'!$A$8),MATCH("Клиенту за ед.",'С закупкой'!$A$8:$Z$8,0))="","",INDEX('С закупкой'!$A:$Z,ROW()-ROW($A$8)+ROW('С закупкой'!$A$8),MATCH("Клиенту за ед.",'С закупкой'!$A$8:$Z$8,0)))</f>
        <v/>
      </c>
      <c r="J447" s="54">
        <f>IF(LEFT($C447,6)="Итого:",SUM(J$8:J446)-2*SUMIF($C$8:$C446,"Итого:*",J$8:J446),IF($C447="ИТОГО ПО ПРОЕКТУ",SUM(J$8:J446)-SUMIF($C$8:$C446,"Итого:*",J$8:J446),IF(INDEX('С закупкой'!$A:$Z,ROW()-ROW($A$8)+ROW('С закупкой'!$A$8),MATCH("Сумма клиенту",'С закупкой'!$A$8:$Z$8,0))="","",INDEX('С закупкой'!$A:$Z,ROW()-ROW($A$8)+ROW('С закупкой'!$A$8),MATCH("Сумма клиенту",'С закупкой'!$A$8:$Z$8,0)))))</f>
        <v/>
      </c>
      <c r="K447" s="50">
        <f>IF(INDEX('С закупкой'!$A:$Z,ROW()-ROW($A$8)+ROW('С закупкой'!$A$8),MATCH("Поставка",'С закупкой'!$A$8:$Z$8,0))="","",INDEX('С закупкой'!$A:$Z,ROW()-ROW($A$8)+ROW('С закупкой'!$A$8),MATCH("Поставка",'С закупкой'!$A$8:$Z$8,0)))</f>
        <v/>
      </c>
      <c r="L447" s="50">
        <f>IF(INDEX('С закупкой'!$A:$Z,ROW()-ROW($A$8)+ROW('С закупкой'!$A$8),MATCH("Примечание",'С закупкой'!$A$8:$Z$8,0))="","",INDEX('С закупкой'!$A:$Z,ROW()-ROW($A$8)+ROW('С закупкой'!$A$8),MATCH("Примечание",'С закупкой'!$A$8:$Z$8,0)))</f>
        <v/>
      </c>
    </row>
    <row r="448" ht="36" customHeight="1">
      <c r="A448" s="47">
        <f>IF(ISNA(MATCH("№",'С закупкой'!$A$8:$Z$8,0)),"!",IF(ISNUMBER(INDEX('С закупкой'!$A:$Z,ROW()-ROW($A$8)+ROW('С закупкой'!$A$8),MATCH("№",'С закупкой'!$A$8:$Z$8,0))),INDEX('С закупкой'!$A:$Z,ROW()-ROW($A$8)+ROW('С закупкой'!$A$8),MATCH("№",'С закупкой'!$A$8:$Z$8,0)),""))</f>
        <v/>
      </c>
      <c r="B448" s="48">
        <f>IF(ISBLANK(INDEX('С закупкой'!$A:$Z,ROW()-ROW($A$8)+ROW('С закупкой'!$A$8),MATCH("Фото",'С закупкой'!$A$8:$Z$8,0))),"",INDEX('С закупкой'!$A:$Z,ROW()-ROW($A$8)+ROW('С закупкой'!$A$8),MATCH("Фото",'С закупкой'!$A$8:$Z$8,0)))</f>
        <v/>
      </c>
      <c r="C448" s="49">
        <f>IF(INDEX('С закупкой'!$A:$Z,ROW()-ROW($A$8)+ROW('С закупкой'!$A$8),MATCH("Наименование",'С закупкой'!$A$8:$Z$8,0))&lt;&gt;"",INDEX('С закупкой'!$A:$Z,ROW()-ROW($A$8)+ROW('С закупкой'!$A$8),MATCH("Наименование",'С закупкой'!$A$8:$Z$8,0)),IF(ISTEXT(INDEX('С закупкой'!$A:$Z,ROW()-ROW($A$8)+ROW('С закупкой'!$A$8),MATCH("№",'С закупкой'!$A$8:$Z$8,0))),INDEX('С закупкой'!$A:$Z,ROW()-ROW($A$8)+ROW('С закупкой'!$A$8),MATCH("№",'С закупкой'!$A$8:$Z$8,0)),""))</f>
        <v/>
      </c>
      <c r="D448" s="49">
        <f>IF(INDEX('С закупкой'!$A:$Z,ROW()-ROW($A$8)+ROW('С закупкой'!$A$8),MATCH("Бренд",'С закупкой'!$A$8:$Z$8,0))="","",INDEX('С закупкой'!$A:$Z,ROW()-ROW($A$8)+ROW('С закупкой'!$A$8),MATCH("Бренд",'С закупкой'!$A$8:$Z$8,0)))</f>
        <v/>
      </c>
      <c r="E448" s="50">
        <f>IF(INDEX('С закупкой'!$A:$Z,ROW()-ROW($A$8)+ROW('С закупкой'!$A$8),MATCH("Артикул",'С закупкой'!$A$8:$Z$8,0))="","",INDEX('С закупкой'!$A:$Z,ROW()-ROW($A$8)+ROW('С закупкой'!$A$8),MATCH("Артикул",'С закупкой'!$A$8:$Z$8,0)))</f>
        <v/>
      </c>
      <c r="F448" s="49">
        <f>IF(INDEX('С закупкой'!$A:$Z,ROW()-ROW($A$8)+ROW('С закупкой'!$A$8),MATCH("Комната",'С закупкой'!$A$8:$Z$8,0))="","",INDEX('С закупкой'!$A:$Z,ROW()-ROW($A$8)+ROW('С закупкой'!$A$8),MATCH("Комната",'С закупкой'!$A$8:$Z$8,0)))</f>
        <v/>
      </c>
      <c r="G448" s="51">
        <f>IF(INDEX('С закупкой'!$A:$Z,ROW()-ROW($A$8)+ROW('С закупкой'!$A$8),MATCH("Кол-во",'С закупкой'!$A$8:$Z$8,0))="","",INDEX('С закупкой'!$A:$Z,ROW()-ROW($A$8)+ROW('С закупкой'!$A$8),MATCH("Кол-во",'С закупкой'!$A$8:$Z$8,0)))</f>
        <v/>
      </c>
      <c r="H448" s="52">
        <f>IF(INDEX('С закупкой'!$A:$Z,ROW()-ROW($A$8)+ROW('С закупкой'!$A$8),MATCH("Ед.",'С закупкой'!$A$8:$Z$8,0))="","",INDEX('С закупкой'!$A:$Z,ROW()-ROW($A$8)+ROW('С закупкой'!$A$8),MATCH("Ед.",'С закупкой'!$A$8:$Z$8,0)))</f>
        <v/>
      </c>
      <c r="I448" s="53">
        <f>IF(INDEX('С закупкой'!$A:$Z,ROW()-ROW($A$8)+ROW('С закупкой'!$A$8),MATCH("Клиенту за ед.",'С закупкой'!$A$8:$Z$8,0))="","",INDEX('С закупкой'!$A:$Z,ROW()-ROW($A$8)+ROW('С закупкой'!$A$8),MATCH("Клиенту за ед.",'С закупкой'!$A$8:$Z$8,0)))</f>
        <v/>
      </c>
      <c r="J448" s="54">
        <f>IF(LEFT($C448,6)="Итого:",SUM(J$8:J447)-2*SUMIF($C$8:$C447,"Итого:*",J$8:J447),IF($C448="ИТОГО ПО ПРОЕКТУ",SUM(J$8:J447)-SUMIF($C$8:$C447,"Итого:*",J$8:J447),IF(INDEX('С закупкой'!$A:$Z,ROW()-ROW($A$8)+ROW('С закупкой'!$A$8),MATCH("Сумма клиенту",'С закупкой'!$A$8:$Z$8,0))="","",INDEX('С закупкой'!$A:$Z,ROW()-ROW($A$8)+ROW('С закупкой'!$A$8),MATCH("Сумма клиенту",'С закупкой'!$A$8:$Z$8,0)))))</f>
        <v/>
      </c>
      <c r="K448" s="50">
        <f>IF(INDEX('С закупкой'!$A:$Z,ROW()-ROW($A$8)+ROW('С закупкой'!$A$8),MATCH("Поставка",'С закупкой'!$A$8:$Z$8,0))="","",INDEX('С закупкой'!$A:$Z,ROW()-ROW($A$8)+ROW('С закупкой'!$A$8),MATCH("Поставка",'С закупкой'!$A$8:$Z$8,0)))</f>
        <v/>
      </c>
      <c r="L448" s="50">
        <f>IF(INDEX('С закупкой'!$A:$Z,ROW()-ROW($A$8)+ROW('С закупкой'!$A$8),MATCH("Примечание",'С закупкой'!$A$8:$Z$8,0))="","",INDEX('С закупкой'!$A:$Z,ROW()-ROW($A$8)+ROW('С закупкой'!$A$8),MATCH("Примечание",'С закупкой'!$A$8:$Z$8,0)))</f>
        <v/>
      </c>
    </row>
    <row r="449" ht="36" customHeight="1">
      <c r="A449" s="47">
        <f>IF(ISNA(MATCH("№",'С закупкой'!$A$8:$Z$8,0)),"!",IF(ISNUMBER(INDEX('С закупкой'!$A:$Z,ROW()-ROW($A$8)+ROW('С закупкой'!$A$8),MATCH("№",'С закупкой'!$A$8:$Z$8,0))),INDEX('С закупкой'!$A:$Z,ROW()-ROW($A$8)+ROW('С закупкой'!$A$8),MATCH("№",'С закупкой'!$A$8:$Z$8,0)),""))</f>
        <v/>
      </c>
      <c r="B449" s="48">
        <f>IF(ISBLANK(INDEX('С закупкой'!$A:$Z,ROW()-ROW($A$8)+ROW('С закупкой'!$A$8),MATCH("Фото",'С закупкой'!$A$8:$Z$8,0))),"",INDEX('С закупкой'!$A:$Z,ROW()-ROW($A$8)+ROW('С закупкой'!$A$8),MATCH("Фото",'С закупкой'!$A$8:$Z$8,0)))</f>
        <v/>
      </c>
      <c r="C449" s="49">
        <f>IF(INDEX('С закупкой'!$A:$Z,ROW()-ROW($A$8)+ROW('С закупкой'!$A$8),MATCH("Наименование",'С закупкой'!$A$8:$Z$8,0))&lt;&gt;"",INDEX('С закупкой'!$A:$Z,ROW()-ROW($A$8)+ROW('С закупкой'!$A$8),MATCH("Наименование",'С закупкой'!$A$8:$Z$8,0)),IF(ISTEXT(INDEX('С закупкой'!$A:$Z,ROW()-ROW($A$8)+ROW('С закупкой'!$A$8),MATCH("№",'С закупкой'!$A$8:$Z$8,0))),INDEX('С закупкой'!$A:$Z,ROW()-ROW($A$8)+ROW('С закупкой'!$A$8),MATCH("№",'С закупкой'!$A$8:$Z$8,0)),""))</f>
        <v/>
      </c>
      <c r="D449" s="49">
        <f>IF(INDEX('С закупкой'!$A:$Z,ROW()-ROW($A$8)+ROW('С закупкой'!$A$8),MATCH("Бренд",'С закупкой'!$A$8:$Z$8,0))="","",INDEX('С закупкой'!$A:$Z,ROW()-ROW($A$8)+ROW('С закупкой'!$A$8),MATCH("Бренд",'С закупкой'!$A$8:$Z$8,0)))</f>
        <v/>
      </c>
      <c r="E449" s="50">
        <f>IF(INDEX('С закупкой'!$A:$Z,ROW()-ROW($A$8)+ROW('С закупкой'!$A$8),MATCH("Артикул",'С закупкой'!$A$8:$Z$8,0))="","",INDEX('С закупкой'!$A:$Z,ROW()-ROW($A$8)+ROW('С закупкой'!$A$8),MATCH("Артикул",'С закупкой'!$A$8:$Z$8,0)))</f>
        <v/>
      </c>
      <c r="F449" s="49">
        <f>IF(INDEX('С закупкой'!$A:$Z,ROW()-ROW($A$8)+ROW('С закупкой'!$A$8),MATCH("Комната",'С закупкой'!$A$8:$Z$8,0))="","",INDEX('С закупкой'!$A:$Z,ROW()-ROW($A$8)+ROW('С закупкой'!$A$8),MATCH("Комната",'С закупкой'!$A$8:$Z$8,0)))</f>
        <v/>
      </c>
      <c r="G449" s="51">
        <f>IF(INDEX('С закупкой'!$A:$Z,ROW()-ROW($A$8)+ROW('С закупкой'!$A$8),MATCH("Кол-во",'С закупкой'!$A$8:$Z$8,0))="","",INDEX('С закупкой'!$A:$Z,ROW()-ROW($A$8)+ROW('С закупкой'!$A$8),MATCH("Кол-во",'С закупкой'!$A$8:$Z$8,0)))</f>
        <v/>
      </c>
      <c r="H449" s="52">
        <f>IF(INDEX('С закупкой'!$A:$Z,ROW()-ROW($A$8)+ROW('С закупкой'!$A$8),MATCH("Ед.",'С закупкой'!$A$8:$Z$8,0))="","",INDEX('С закупкой'!$A:$Z,ROW()-ROW($A$8)+ROW('С закупкой'!$A$8),MATCH("Ед.",'С закупкой'!$A$8:$Z$8,0)))</f>
        <v/>
      </c>
      <c r="I449" s="53">
        <f>IF(INDEX('С закупкой'!$A:$Z,ROW()-ROW($A$8)+ROW('С закупкой'!$A$8),MATCH("Клиенту за ед.",'С закупкой'!$A$8:$Z$8,0))="","",INDEX('С закупкой'!$A:$Z,ROW()-ROW($A$8)+ROW('С закупкой'!$A$8),MATCH("Клиенту за ед.",'С закупкой'!$A$8:$Z$8,0)))</f>
        <v/>
      </c>
      <c r="J449" s="54">
        <f>IF(LEFT($C449,6)="Итого:",SUM(J$8:J448)-2*SUMIF($C$8:$C448,"Итого:*",J$8:J448),IF($C449="ИТОГО ПО ПРОЕКТУ",SUM(J$8:J448)-SUMIF($C$8:$C448,"Итого:*",J$8:J448),IF(INDEX('С закупкой'!$A:$Z,ROW()-ROW($A$8)+ROW('С закупкой'!$A$8),MATCH("Сумма клиенту",'С закупкой'!$A$8:$Z$8,0))="","",INDEX('С закупкой'!$A:$Z,ROW()-ROW($A$8)+ROW('С закупкой'!$A$8),MATCH("Сумма клиенту",'С закупкой'!$A$8:$Z$8,0)))))</f>
        <v/>
      </c>
      <c r="K449" s="50">
        <f>IF(INDEX('С закупкой'!$A:$Z,ROW()-ROW($A$8)+ROW('С закупкой'!$A$8),MATCH("Поставка",'С закупкой'!$A$8:$Z$8,0))="","",INDEX('С закупкой'!$A:$Z,ROW()-ROW($A$8)+ROW('С закупкой'!$A$8),MATCH("Поставка",'С закупкой'!$A$8:$Z$8,0)))</f>
        <v/>
      </c>
      <c r="L449" s="50">
        <f>IF(INDEX('С закупкой'!$A:$Z,ROW()-ROW($A$8)+ROW('С закупкой'!$A$8),MATCH("Примечание",'С закупкой'!$A$8:$Z$8,0))="","",INDEX('С закупкой'!$A:$Z,ROW()-ROW($A$8)+ROW('С закупкой'!$A$8),MATCH("Примечание",'С закупкой'!$A$8:$Z$8,0)))</f>
        <v/>
      </c>
    </row>
    <row r="450" ht="36" customHeight="1">
      <c r="A450" s="47">
        <f>IF(ISNA(MATCH("№",'С закупкой'!$A$8:$Z$8,0)),"!",IF(ISNUMBER(INDEX('С закупкой'!$A:$Z,ROW()-ROW($A$8)+ROW('С закупкой'!$A$8),MATCH("№",'С закупкой'!$A$8:$Z$8,0))),INDEX('С закупкой'!$A:$Z,ROW()-ROW($A$8)+ROW('С закупкой'!$A$8),MATCH("№",'С закупкой'!$A$8:$Z$8,0)),""))</f>
        <v/>
      </c>
      <c r="B450" s="48">
        <f>IF(ISBLANK(INDEX('С закупкой'!$A:$Z,ROW()-ROW($A$8)+ROW('С закупкой'!$A$8),MATCH("Фото",'С закупкой'!$A$8:$Z$8,0))),"",INDEX('С закупкой'!$A:$Z,ROW()-ROW($A$8)+ROW('С закупкой'!$A$8),MATCH("Фото",'С закупкой'!$A$8:$Z$8,0)))</f>
        <v/>
      </c>
      <c r="C450" s="49">
        <f>IF(INDEX('С закупкой'!$A:$Z,ROW()-ROW($A$8)+ROW('С закупкой'!$A$8),MATCH("Наименование",'С закупкой'!$A$8:$Z$8,0))&lt;&gt;"",INDEX('С закупкой'!$A:$Z,ROW()-ROW($A$8)+ROW('С закупкой'!$A$8),MATCH("Наименование",'С закупкой'!$A$8:$Z$8,0)),IF(ISTEXT(INDEX('С закупкой'!$A:$Z,ROW()-ROW($A$8)+ROW('С закупкой'!$A$8),MATCH("№",'С закупкой'!$A$8:$Z$8,0))),INDEX('С закупкой'!$A:$Z,ROW()-ROW($A$8)+ROW('С закупкой'!$A$8),MATCH("№",'С закупкой'!$A$8:$Z$8,0)),""))</f>
        <v/>
      </c>
      <c r="D450" s="49">
        <f>IF(INDEX('С закупкой'!$A:$Z,ROW()-ROW($A$8)+ROW('С закупкой'!$A$8),MATCH("Бренд",'С закупкой'!$A$8:$Z$8,0))="","",INDEX('С закупкой'!$A:$Z,ROW()-ROW($A$8)+ROW('С закупкой'!$A$8),MATCH("Бренд",'С закупкой'!$A$8:$Z$8,0)))</f>
        <v/>
      </c>
      <c r="E450" s="50">
        <f>IF(INDEX('С закупкой'!$A:$Z,ROW()-ROW($A$8)+ROW('С закупкой'!$A$8),MATCH("Артикул",'С закупкой'!$A$8:$Z$8,0))="","",INDEX('С закупкой'!$A:$Z,ROW()-ROW($A$8)+ROW('С закупкой'!$A$8),MATCH("Артикул",'С закупкой'!$A$8:$Z$8,0)))</f>
        <v/>
      </c>
      <c r="F450" s="49">
        <f>IF(INDEX('С закупкой'!$A:$Z,ROW()-ROW($A$8)+ROW('С закупкой'!$A$8),MATCH("Комната",'С закупкой'!$A$8:$Z$8,0))="","",INDEX('С закупкой'!$A:$Z,ROW()-ROW($A$8)+ROW('С закупкой'!$A$8),MATCH("Комната",'С закупкой'!$A$8:$Z$8,0)))</f>
        <v/>
      </c>
      <c r="G450" s="51">
        <f>IF(INDEX('С закупкой'!$A:$Z,ROW()-ROW($A$8)+ROW('С закупкой'!$A$8),MATCH("Кол-во",'С закупкой'!$A$8:$Z$8,0))="","",INDEX('С закупкой'!$A:$Z,ROW()-ROW($A$8)+ROW('С закупкой'!$A$8),MATCH("Кол-во",'С закупкой'!$A$8:$Z$8,0)))</f>
        <v/>
      </c>
      <c r="H450" s="52">
        <f>IF(INDEX('С закупкой'!$A:$Z,ROW()-ROW($A$8)+ROW('С закупкой'!$A$8),MATCH("Ед.",'С закупкой'!$A$8:$Z$8,0))="","",INDEX('С закупкой'!$A:$Z,ROW()-ROW($A$8)+ROW('С закупкой'!$A$8),MATCH("Ед.",'С закупкой'!$A$8:$Z$8,0)))</f>
        <v/>
      </c>
      <c r="I450" s="53">
        <f>IF(INDEX('С закупкой'!$A:$Z,ROW()-ROW($A$8)+ROW('С закупкой'!$A$8),MATCH("Клиенту за ед.",'С закупкой'!$A$8:$Z$8,0))="","",INDEX('С закупкой'!$A:$Z,ROW()-ROW($A$8)+ROW('С закупкой'!$A$8),MATCH("Клиенту за ед.",'С закупкой'!$A$8:$Z$8,0)))</f>
        <v/>
      </c>
      <c r="J450" s="54">
        <f>IF(LEFT($C450,6)="Итого:",SUM(J$8:J449)-2*SUMIF($C$8:$C449,"Итого:*",J$8:J449),IF($C450="ИТОГО ПО ПРОЕКТУ",SUM(J$8:J449)-SUMIF($C$8:$C449,"Итого:*",J$8:J449),IF(INDEX('С закупкой'!$A:$Z,ROW()-ROW($A$8)+ROW('С закупкой'!$A$8),MATCH("Сумма клиенту",'С закупкой'!$A$8:$Z$8,0))="","",INDEX('С закупкой'!$A:$Z,ROW()-ROW($A$8)+ROW('С закупкой'!$A$8),MATCH("Сумма клиенту",'С закупкой'!$A$8:$Z$8,0)))))</f>
        <v/>
      </c>
      <c r="K450" s="50">
        <f>IF(INDEX('С закупкой'!$A:$Z,ROW()-ROW($A$8)+ROW('С закупкой'!$A$8),MATCH("Поставка",'С закупкой'!$A$8:$Z$8,0))="","",INDEX('С закупкой'!$A:$Z,ROW()-ROW($A$8)+ROW('С закупкой'!$A$8),MATCH("Поставка",'С закупкой'!$A$8:$Z$8,0)))</f>
        <v/>
      </c>
      <c r="L450" s="50">
        <f>IF(INDEX('С закупкой'!$A:$Z,ROW()-ROW($A$8)+ROW('С закупкой'!$A$8),MATCH("Примечание",'С закупкой'!$A$8:$Z$8,0))="","",INDEX('С закупкой'!$A:$Z,ROW()-ROW($A$8)+ROW('С закупкой'!$A$8),MATCH("Примечание",'С закупкой'!$A$8:$Z$8,0)))</f>
        <v/>
      </c>
    </row>
    <row r="451" ht="36" customHeight="1">
      <c r="A451" s="47">
        <f>IF(ISNA(MATCH("№",'С закупкой'!$A$8:$Z$8,0)),"!",IF(ISNUMBER(INDEX('С закупкой'!$A:$Z,ROW()-ROW($A$8)+ROW('С закупкой'!$A$8),MATCH("№",'С закупкой'!$A$8:$Z$8,0))),INDEX('С закупкой'!$A:$Z,ROW()-ROW($A$8)+ROW('С закупкой'!$A$8),MATCH("№",'С закупкой'!$A$8:$Z$8,0)),""))</f>
        <v/>
      </c>
      <c r="B451" s="48">
        <f>IF(ISBLANK(INDEX('С закупкой'!$A:$Z,ROW()-ROW($A$8)+ROW('С закупкой'!$A$8),MATCH("Фото",'С закупкой'!$A$8:$Z$8,0))),"",INDEX('С закупкой'!$A:$Z,ROW()-ROW($A$8)+ROW('С закупкой'!$A$8),MATCH("Фото",'С закупкой'!$A$8:$Z$8,0)))</f>
        <v/>
      </c>
      <c r="C451" s="49">
        <f>IF(INDEX('С закупкой'!$A:$Z,ROW()-ROW($A$8)+ROW('С закупкой'!$A$8),MATCH("Наименование",'С закупкой'!$A$8:$Z$8,0))&lt;&gt;"",INDEX('С закупкой'!$A:$Z,ROW()-ROW($A$8)+ROW('С закупкой'!$A$8),MATCH("Наименование",'С закупкой'!$A$8:$Z$8,0)),IF(ISTEXT(INDEX('С закупкой'!$A:$Z,ROW()-ROW($A$8)+ROW('С закупкой'!$A$8),MATCH("№",'С закупкой'!$A$8:$Z$8,0))),INDEX('С закупкой'!$A:$Z,ROW()-ROW($A$8)+ROW('С закупкой'!$A$8),MATCH("№",'С закупкой'!$A$8:$Z$8,0)),""))</f>
        <v/>
      </c>
      <c r="D451" s="49">
        <f>IF(INDEX('С закупкой'!$A:$Z,ROW()-ROW($A$8)+ROW('С закупкой'!$A$8),MATCH("Бренд",'С закупкой'!$A$8:$Z$8,0))="","",INDEX('С закупкой'!$A:$Z,ROW()-ROW($A$8)+ROW('С закупкой'!$A$8),MATCH("Бренд",'С закупкой'!$A$8:$Z$8,0)))</f>
        <v/>
      </c>
      <c r="E451" s="50">
        <f>IF(INDEX('С закупкой'!$A:$Z,ROW()-ROW($A$8)+ROW('С закупкой'!$A$8),MATCH("Артикул",'С закупкой'!$A$8:$Z$8,0))="","",INDEX('С закупкой'!$A:$Z,ROW()-ROW($A$8)+ROW('С закупкой'!$A$8),MATCH("Артикул",'С закупкой'!$A$8:$Z$8,0)))</f>
        <v/>
      </c>
      <c r="F451" s="49">
        <f>IF(INDEX('С закупкой'!$A:$Z,ROW()-ROW($A$8)+ROW('С закупкой'!$A$8),MATCH("Комната",'С закупкой'!$A$8:$Z$8,0))="","",INDEX('С закупкой'!$A:$Z,ROW()-ROW($A$8)+ROW('С закупкой'!$A$8),MATCH("Комната",'С закупкой'!$A$8:$Z$8,0)))</f>
        <v/>
      </c>
      <c r="G451" s="51">
        <f>IF(INDEX('С закупкой'!$A:$Z,ROW()-ROW($A$8)+ROW('С закупкой'!$A$8),MATCH("Кол-во",'С закупкой'!$A$8:$Z$8,0))="","",INDEX('С закупкой'!$A:$Z,ROW()-ROW($A$8)+ROW('С закупкой'!$A$8),MATCH("Кол-во",'С закупкой'!$A$8:$Z$8,0)))</f>
        <v/>
      </c>
      <c r="H451" s="52">
        <f>IF(INDEX('С закупкой'!$A:$Z,ROW()-ROW($A$8)+ROW('С закупкой'!$A$8),MATCH("Ед.",'С закупкой'!$A$8:$Z$8,0))="","",INDEX('С закупкой'!$A:$Z,ROW()-ROW($A$8)+ROW('С закупкой'!$A$8),MATCH("Ед.",'С закупкой'!$A$8:$Z$8,0)))</f>
        <v/>
      </c>
      <c r="I451" s="53">
        <f>IF(INDEX('С закупкой'!$A:$Z,ROW()-ROW($A$8)+ROW('С закупкой'!$A$8),MATCH("Клиенту за ед.",'С закупкой'!$A$8:$Z$8,0))="","",INDEX('С закупкой'!$A:$Z,ROW()-ROW($A$8)+ROW('С закупкой'!$A$8),MATCH("Клиенту за ед.",'С закупкой'!$A$8:$Z$8,0)))</f>
        <v/>
      </c>
      <c r="J451" s="54">
        <f>IF(LEFT($C451,6)="Итого:",SUM(J$8:J450)-2*SUMIF($C$8:$C450,"Итого:*",J$8:J450),IF($C451="ИТОГО ПО ПРОЕКТУ",SUM(J$8:J450)-SUMIF($C$8:$C450,"Итого:*",J$8:J450),IF(INDEX('С закупкой'!$A:$Z,ROW()-ROW($A$8)+ROW('С закупкой'!$A$8),MATCH("Сумма клиенту",'С закупкой'!$A$8:$Z$8,0))="","",INDEX('С закупкой'!$A:$Z,ROW()-ROW($A$8)+ROW('С закупкой'!$A$8),MATCH("Сумма клиенту",'С закупкой'!$A$8:$Z$8,0)))))</f>
        <v/>
      </c>
      <c r="K451" s="50">
        <f>IF(INDEX('С закупкой'!$A:$Z,ROW()-ROW($A$8)+ROW('С закупкой'!$A$8),MATCH("Поставка",'С закупкой'!$A$8:$Z$8,0))="","",INDEX('С закупкой'!$A:$Z,ROW()-ROW($A$8)+ROW('С закупкой'!$A$8),MATCH("Поставка",'С закупкой'!$A$8:$Z$8,0)))</f>
        <v/>
      </c>
      <c r="L451" s="50">
        <f>IF(INDEX('С закупкой'!$A:$Z,ROW()-ROW($A$8)+ROW('С закупкой'!$A$8),MATCH("Примечание",'С закупкой'!$A$8:$Z$8,0))="","",INDEX('С закупкой'!$A:$Z,ROW()-ROW($A$8)+ROW('С закупкой'!$A$8),MATCH("Примечание",'С закупкой'!$A$8:$Z$8,0)))</f>
        <v/>
      </c>
    </row>
    <row r="452" ht="36" customHeight="1">
      <c r="A452" s="47">
        <f>IF(ISNA(MATCH("№",'С закупкой'!$A$8:$Z$8,0)),"!",IF(ISNUMBER(INDEX('С закупкой'!$A:$Z,ROW()-ROW($A$8)+ROW('С закупкой'!$A$8),MATCH("№",'С закупкой'!$A$8:$Z$8,0))),INDEX('С закупкой'!$A:$Z,ROW()-ROW($A$8)+ROW('С закупкой'!$A$8),MATCH("№",'С закупкой'!$A$8:$Z$8,0)),""))</f>
        <v/>
      </c>
      <c r="B452" s="48">
        <f>IF(ISBLANK(INDEX('С закупкой'!$A:$Z,ROW()-ROW($A$8)+ROW('С закупкой'!$A$8),MATCH("Фото",'С закупкой'!$A$8:$Z$8,0))),"",INDEX('С закупкой'!$A:$Z,ROW()-ROW($A$8)+ROW('С закупкой'!$A$8),MATCH("Фото",'С закупкой'!$A$8:$Z$8,0)))</f>
        <v/>
      </c>
      <c r="C452" s="49">
        <f>IF(INDEX('С закупкой'!$A:$Z,ROW()-ROW($A$8)+ROW('С закупкой'!$A$8),MATCH("Наименование",'С закупкой'!$A$8:$Z$8,0))&lt;&gt;"",INDEX('С закупкой'!$A:$Z,ROW()-ROW($A$8)+ROW('С закупкой'!$A$8),MATCH("Наименование",'С закупкой'!$A$8:$Z$8,0)),IF(ISTEXT(INDEX('С закупкой'!$A:$Z,ROW()-ROW($A$8)+ROW('С закупкой'!$A$8),MATCH("№",'С закупкой'!$A$8:$Z$8,0))),INDEX('С закупкой'!$A:$Z,ROW()-ROW($A$8)+ROW('С закупкой'!$A$8),MATCH("№",'С закупкой'!$A$8:$Z$8,0)),""))</f>
        <v/>
      </c>
      <c r="D452" s="49">
        <f>IF(INDEX('С закупкой'!$A:$Z,ROW()-ROW($A$8)+ROW('С закупкой'!$A$8),MATCH("Бренд",'С закупкой'!$A$8:$Z$8,0))="","",INDEX('С закупкой'!$A:$Z,ROW()-ROW($A$8)+ROW('С закупкой'!$A$8),MATCH("Бренд",'С закупкой'!$A$8:$Z$8,0)))</f>
        <v/>
      </c>
      <c r="E452" s="50">
        <f>IF(INDEX('С закупкой'!$A:$Z,ROW()-ROW($A$8)+ROW('С закупкой'!$A$8),MATCH("Артикул",'С закупкой'!$A$8:$Z$8,0))="","",INDEX('С закупкой'!$A:$Z,ROW()-ROW($A$8)+ROW('С закупкой'!$A$8),MATCH("Артикул",'С закупкой'!$A$8:$Z$8,0)))</f>
        <v/>
      </c>
      <c r="F452" s="49">
        <f>IF(INDEX('С закупкой'!$A:$Z,ROW()-ROW($A$8)+ROW('С закупкой'!$A$8),MATCH("Комната",'С закупкой'!$A$8:$Z$8,0))="","",INDEX('С закупкой'!$A:$Z,ROW()-ROW($A$8)+ROW('С закупкой'!$A$8),MATCH("Комната",'С закупкой'!$A$8:$Z$8,0)))</f>
        <v/>
      </c>
      <c r="G452" s="51">
        <f>IF(INDEX('С закупкой'!$A:$Z,ROW()-ROW($A$8)+ROW('С закупкой'!$A$8),MATCH("Кол-во",'С закупкой'!$A$8:$Z$8,0))="","",INDEX('С закупкой'!$A:$Z,ROW()-ROW($A$8)+ROW('С закупкой'!$A$8),MATCH("Кол-во",'С закупкой'!$A$8:$Z$8,0)))</f>
        <v/>
      </c>
      <c r="H452" s="52">
        <f>IF(INDEX('С закупкой'!$A:$Z,ROW()-ROW($A$8)+ROW('С закупкой'!$A$8),MATCH("Ед.",'С закупкой'!$A$8:$Z$8,0))="","",INDEX('С закупкой'!$A:$Z,ROW()-ROW($A$8)+ROW('С закупкой'!$A$8),MATCH("Ед.",'С закупкой'!$A$8:$Z$8,0)))</f>
        <v/>
      </c>
      <c r="I452" s="53">
        <f>IF(INDEX('С закупкой'!$A:$Z,ROW()-ROW($A$8)+ROW('С закупкой'!$A$8),MATCH("Клиенту за ед.",'С закупкой'!$A$8:$Z$8,0))="","",INDEX('С закупкой'!$A:$Z,ROW()-ROW($A$8)+ROW('С закупкой'!$A$8),MATCH("Клиенту за ед.",'С закупкой'!$A$8:$Z$8,0)))</f>
        <v/>
      </c>
      <c r="J452" s="54">
        <f>IF(LEFT($C452,6)="Итого:",SUM(J$8:J451)-2*SUMIF($C$8:$C451,"Итого:*",J$8:J451),IF($C452="ИТОГО ПО ПРОЕКТУ",SUM(J$8:J451)-SUMIF($C$8:$C451,"Итого:*",J$8:J451),IF(INDEX('С закупкой'!$A:$Z,ROW()-ROW($A$8)+ROW('С закупкой'!$A$8),MATCH("Сумма клиенту",'С закупкой'!$A$8:$Z$8,0))="","",INDEX('С закупкой'!$A:$Z,ROW()-ROW($A$8)+ROW('С закупкой'!$A$8),MATCH("Сумма клиенту",'С закупкой'!$A$8:$Z$8,0)))))</f>
        <v/>
      </c>
      <c r="K452" s="50">
        <f>IF(INDEX('С закупкой'!$A:$Z,ROW()-ROW($A$8)+ROW('С закупкой'!$A$8),MATCH("Поставка",'С закупкой'!$A$8:$Z$8,0))="","",INDEX('С закупкой'!$A:$Z,ROW()-ROW($A$8)+ROW('С закупкой'!$A$8),MATCH("Поставка",'С закупкой'!$A$8:$Z$8,0)))</f>
        <v/>
      </c>
      <c r="L452" s="50">
        <f>IF(INDEX('С закупкой'!$A:$Z,ROW()-ROW($A$8)+ROW('С закупкой'!$A$8),MATCH("Примечание",'С закупкой'!$A$8:$Z$8,0))="","",INDEX('С закупкой'!$A:$Z,ROW()-ROW($A$8)+ROW('С закупкой'!$A$8),MATCH("Примечание",'С закупкой'!$A$8:$Z$8,0)))</f>
        <v/>
      </c>
    </row>
    <row r="453" ht="36" customHeight="1">
      <c r="A453" s="47">
        <f>IF(ISNA(MATCH("№",'С закупкой'!$A$8:$Z$8,0)),"!",IF(ISNUMBER(INDEX('С закупкой'!$A:$Z,ROW()-ROW($A$8)+ROW('С закупкой'!$A$8),MATCH("№",'С закупкой'!$A$8:$Z$8,0))),INDEX('С закупкой'!$A:$Z,ROW()-ROW($A$8)+ROW('С закупкой'!$A$8),MATCH("№",'С закупкой'!$A$8:$Z$8,0)),""))</f>
        <v/>
      </c>
      <c r="B453" s="48">
        <f>IF(ISBLANK(INDEX('С закупкой'!$A:$Z,ROW()-ROW($A$8)+ROW('С закупкой'!$A$8),MATCH("Фото",'С закупкой'!$A$8:$Z$8,0))),"",INDEX('С закупкой'!$A:$Z,ROW()-ROW($A$8)+ROW('С закупкой'!$A$8),MATCH("Фото",'С закупкой'!$A$8:$Z$8,0)))</f>
        <v/>
      </c>
      <c r="C453" s="49">
        <f>IF(INDEX('С закупкой'!$A:$Z,ROW()-ROW($A$8)+ROW('С закупкой'!$A$8),MATCH("Наименование",'С закупкой'!$A$8:$Z$8,0))&lt;&gt;"",INDEX('С закупкой'!$A:$Z,ROW()-ROW($A$8)+ROW('С закупкой'!$A$8),MATCH("Наименование",'С закупкой'!$A$8:$Z$8,0)),IF(ISTEXT(INDEX('С закупкой'!$A:$Z,ROW()-ROW($A$8)+ROW('С закупкой'!$A$8),MATCH("№",'С закупкой'!$A$8:$Z$8,0))),INDEX('С закупкой'!$A:$Z,ROW()-ROW($A$8)+ROW('С закупкой'!$A$8),MATCH("№",'С закупкой'!$A$8:$Z$8,0)),""))</f>
        <v/>
      </c>
      <c r="D453" s="49">
        <f>IF(INDEX('С закупкой'!$A:$Z,ROW()-ROW($A$8)+ROW('С закупкой'!$A$8),MATCH("Бренд",'С закупкой'!$A$8:$Z$8,0))="","",INDEX('С закупкой'!$A:$Z,ROW()-ROW($A$8)+ROW('С закупкой'!$A$8),MATCH("Бренд",'С закупкой'!$A$8:$Z$8,0)))</f>
        <v/>
      </c>
      <c r="E453" s="50">
        <f>IF(INDEX('С закупкой'!$A:$Z,ROW()-ROW($A$8)+ROW('С закупкой'!$A$8),MATCH("Артикул",'С закупкой'!$A$8:$Z$8,0))="","",INDEX('С закупкой'!$A:$Z,ROW()-ROW($A$8)+ROW('С закупкой'!$A$8),MATCH("Артикул",'С закупкой'!$A$8:$Z$8,0)))</f>
        <v/>
      </c>
      <c r="F453" s="49">
        <f>IF(INDEX('С закупкой'!$A:$Z,ROW()-ROW($A$8)+ROW('С закупкой'!$A$8),MATCH("Комната",'С закупкой'!$A$8:$Z$8,0))="","",INDEX('С закупкой'!$A:$Z,ROW()-ROW($A$8)+ROW('С закупкой'!$A$8),MATCH("Комната",'С закупкой'!$A$8:$Z$8,0)))</f>
        <v/>
      </c>
      <c r="G453" s="51">
        <f>IF(INDEX('С закупкой'!$A:$Z,ROW()-ROW($A$8)+ROW('С закупкой'!$A$8),MATCH("Кол-во",'С закупкой'!$A$8:$Z$8,0))="","",INDEX('С закупкой'!$A:$Z,ROW()-ROW($A$8)+ROW('С закупкой'!$A$8),MATCH("Кол-во",'С закупкой'!$A$8:$Z$8,0)))</f>
        <v/>
      </c>
      <c r="H453" s="52">
        <f>IF(INDEX('С закупкой'!$A:$Z,ROW()-ROW($A$8)+ROW('С закупкой'!$A$8),MATCH("Ед.",'С закупкой'!$A$8:$Z$8,0))="","",INDEX('С закупкой'!$A:$Z,ROW()-ROW($A$8)+ROW('С закупкой'!$A$8),MATCH("Ед.",'С закупкой'!$A$8:$Z$8,0)))</f>
        <v/>
      </c>
      <c r="I453" s="53">
        <f>IF(INDEX('С закупкой'!$A:$Z,ROW()-ROW($A$8)+ROW('С закупкой'!$A$8),MATCH("Клиенту за ед.",'С закупкой'!$A$8:$Z$8,0))="","",INDEX('С закупкой'!$A:$Z,ROW()-ROW($A$8)+ROW('С закупкой'!$A$8),MATCH("Клиенту за ед.",'С закупкой'!$A$8:$Z$8,0)))</f>
        <v/>
      </c>
      <c r="J453" s="54">
        <f>IF(LEFT($C453,6)="Итого:",SUM(J$8:J452)-2*SUMIF($C$8:$C452,"Итого:*",J$8:J452),IF($C453="ИТОГО ПО ПРОЕКТУ",SUM(J$8:J452)-SUMIF($C$8:$C452,"Итого:*",J$8:J452),IF(INDEX('С закупкой'!$A:$Z,ROW()-ROW($A$8)+ROW('С закупкой'!$A$8),MATCH("Сумма клиенту",'С закупкой'!$A$8:$Z$8,0))="","",INDEX('С закупкой'!$A:$Z,ROW()-ROW($A$8)+ROW('С закупкой'!$A$8),MATCH("Сумма клиенту",'С закупкой'!$A$8:$Z$8,0)))))</f>
        <v/>
      </c>
      <c r="K453" s="50">
        <f>IF(INDEX('С закупкой'!$A:$Z,ROW()-ROW($A$8)+ROW('С закупкой'!$A$8),MATCH("Поставка",'С закупкой'!$A$8:$Z$8,0))="","",INDEX('С закупкой'!$A:$Z,ROW()-ROW($A$8)+ROW('С закупкой'!$A$8),MATCH("Поставка",'С закупкой'!$A$8:$Z$8,0)))</f>
        <v/>
      </c>
      <c r="L453" s="50">
        <f>IF(INDEX('С закупкой'!$A:$Z,ROW()-ROW($A$8)+ROW('С закупкой'!$A$8),MATCH("Примечание",'С закупкой'!$A$8:$Z$8,0))="","",INDEX('С закупкой'!$A:$Z,ROW()-ROW($A$8)+ROW('С закупкой'!$A$8),MATCH("Примечание",'С закупкой'!$A$8:$Z$8,0)))</f>
        <v/>
      </c>
    </row>
    <row r="454" ht="36" customHeight="1">
      <c r="A454" s="47">
        <f>IF(ISNA(MATCH("№",'С закупкой'!$A$8:$Z$8,0)),"!",IF(ISNUMBER(INDEX('С закупкой'!$A:$Z,ROW()-ROW($A$8)+ROW('С закупкой'!$A$8),MATCH("№",'С закупкой'!$A$8:$Z$8,0))),INDEX('С закупкой'!$A:$Z,ROW()-ROW($A$8)+ROW('С закупкой'!$A$8),MATCH("№",'С закупкой'!$A$8:$Z$8,0)),""))</f>
        <v/>
      </c>
      <c r="B454" s="48">
        <f>IF(ISBLANK(INDEX('С закупкой'!$A:$Z,ROW()-ROW($A$8)+ROW('С закупкой'!$A$8),MATCH("Фото",'С закупкой'!$A$8:$Z$8,0))),"",INDEX('С закупкой'!$A:$Z,ROW()-ROW($A$8)+ROW('С закупкой'!$A$8),MATCH("Фото",'С закупкой'!$A$8:$Z$8,0)))</f>
        <v/>
      </c>
      <c r="C454" s="49">
        <f>IF(INDEX('С закупкой'!$A:$Z,ROW()-ROW($A$8)+ROW('С закупкой'!$A$8),MATCH("Наименование",'С закупкой'!$A$8:$Z$8,0))&lt;&gt;"",INDEX('С закупкой'!$A:$Z,ROW()-ROW($A$8)+ROW('С закупкой'!$A$8),MATCH("Наименование",'С закупкой'!$A$8:$Z$8,0)),IF(ISTEXT(INDEX('С закупкой'!$A:$Z,ROW()-ROW($A$8)+ROW('С закупкой'!$A$8),MATCH("№",'С закупкой'!$A$8:$Z$8,0))),INDEX('С закупкой'!$A:$Z,ROW()-ROW($A$8)+ROW('С закупкой'!$A$8),MATCH("№",'С закупкой'!$A$8:$Z$8,0)),""))</f>
        <v/>
      </c>
      <c r="D454" s="49">
        <f>IF(INDEX('С закупкой'!$A:$Z,ROW()-ROW($A$8)+ROW('С закупкой'!$A$8),MATCH("Бренд",'С закупкой'!$A$8:$Z$8,0))="","",INDEX('С закупкой'!$A:$Z,ROW()-ROW($A$8)+ROW('С закупкой'!$A$8),MATCH("Бренд",'С закупкой'!$A$8:$Z$8,0)))</f>
        <v/>
      </c>
      <c r="E454" s="50">
        <f>IF(INDEX('С закупкой'!$A:$Z,ROW()-ROW($A$8)+ROW('С закупкой'!$A$8),MATCH("Артикул",'С закупкой'!$A$8:$Z$8,0))="","",INDEX('С закупкой'!$A:$Z,ROW()-ROW($A$8)+ROW('С закупкой'!$A$8),MATCH("Артикул",'С закупкой'!$A$8:$Z$8,0)))</f>
        <v/>
      </c>
      <c r="F454" s="49">
        <f>IF(INDEX('С закупкой'!$A:$Z,ROW()-ROW($A$8)+ROW('С закупкой'!$A$8),MATCH("Комната",'С закупкой'!$A$8:$Z$8,0))="","",INDEX('С закупкой'!$A:$Z,ROW()-ROW($A$8)+ROW('С закупкой'!$A$8),MATCH("Комната",'С закупкой'!$A$8:$Z$8,0)))</f>
        <v/>
      </c>
      <c r="G454" s="51">
        <f>IF(INDEX('С закупкой'!$A:$Z,ROW()-ROW($A$8)+ROW('С закупкой'!$A$8),MATCH("Кол-во",'С закупкой'!$A$8:$Z$8,0))="","",INDEX('С закупкой'!$A:$Z,ROW()-ROW($A$8)+ROW('С закупкой'!$A$8),MATCH("Кол-во",'С закупкой'!$A$8:$Z$8,0)))</f>
        <v/>
      </c>
      <c r="H454" s="52">
        <f>IF(INDEX('С закупкой'!$A:$Z,ROW()-ROW($A$8)+ROW('С закупкой'!$A$8),MATCH("Ед.",'С закупкой'!$A$8:$Z$8,0))="","",INDEX('С закупкой'!$A:$Z,ROW()-ROW($A$8)+ROW('С закупкой'!$A$8),MATCH("Ед.",'С закупкой'!$A$8:$Z$8,0)))</f>
        <v/>
      </c>
      <c r="I454" s="53">
        <f>IF(INDEX('С закупкой'!$A:$Z,ROW()-ROW($A$8)+ROW('С закупкой'!$A$8),MATCH("Клиенту за ед.",'С закупкой'!$A$8:$Z$8,0))="","",INDEX('С закупкой'!$A:$Z,ROW()-ROW($A$8)+ROW('С закупкой'!$A$8),MATCH("Клиенту за ед.",'С закупкой'!$A$8:$Z$8,0)))</f>
        <v/>
      </c>
      <c r="J454" s="54">
        <f>IF(LEFT($C454,6)="Итого:",SUM(J$8:J453)-2*SUMIF($C$8:$C453,"Итого:*",J$8:J453),IF($C454="ИТОГО ПО ПРОЕКТУ",SUM(J$8:J453)-SUMIF($C$8:$C453,"Итого:*",J$8:J453),IF(INDEX('С закупкой'!$A:$Z,ROW()-ROW($A$8)+ROW('С закупкой'!$A$8),MATCH("Сумма клиенту",'С закупкой'!$A$8:$Z$8,0))="","",INDEX('С закупкой'!$A:$Z,ROW()-ROW($A$8)+ROW('С закупкой'!$A$8),MATCH("Сумма клиенту",'С закупкой'!$A$8:$Z$8,0)))))</f>
        <v/>
      </c>
      <c r="K454" s="50">
        <f>IF(INDEX('С закупкой'!$A:$Z,ROW()-ROW($A$8)+ROW('С закупкой'!$A$8),MATCH("Поставка",'С закупкой'!$A$8:$Z$8,0))="","",INDEX('С закупкой'!$A:$Z,ROW()-ROW($A$8)+ROW('С закупкой'!$A$8),MATCH("Поставка",'С закупкой'!$A$8:$Z$8,0)))</f>
        <v/>
      </c>
      <c r="L454" s="50">
        <f>IF(INDEX('С закупкой'!$A:$Z,ROW()-ROW($A$8)+ROW('С закупкой'!$A$8),MATCH("Примечание",'С закупкой'!$A$8:$Z$8,0))="","",INDEX('С закупкой'!$A:$Z,ROW()-ROW($A$8)+ROW('С закупкой'!$A$8),MATCH("Примечание",'С закупкой'!$A$8:$Z$8,0)))</f>
        <v/>
      </c>
    </row>
    <row r="455" ht="36" customHeight="1">
      <c r="A455" s="47">
        <f>IF(ISNA(MATCH("№",'С закупкой'!$A$8:$Z$8,0)),"!",IF(ISNUMBER(INDEX('С закупкой'!$A:$Z,ROW()-ROW($A$8)+ROW('С закупкой'!$A$8),MATCH("№",'С закупкой'!$A$8:$Z$8,0))),INDEX('С закупкой'!$A:$Z,ROW()-ROW($A$8)+ROW('С закупкой'!$A$8),MATCH("№",'С закупкой'!$A$8:$Z$8,0)),""))</f>
        <v/>
      </c>
      <c r="B455" s="48">
        <f>IF(ISBLANK(INDEX('С закупкой'!$A:$Z,ROW()-ROW($A$8)+ROW('С закупкой'!$A$8),MATCH("Фото",'С закупкой'!$A$8:$Z$8,0))),"",INDEX('С закупкой'!$A:$Z,ROW()-ROW($A$8)+ROW('С закупкой'!$A$8),MATCH("Фото",'С закупкой'!$A$8:$Z$8,0)))</f>
        <v/>
      </c>
      <c r="C455" s="49">
        <f>IF(INDEX('С закупкой'!$A:$Z,ROW()-ROW($A$8)+ROW('С закупкой'!$A$8),MATCH("Наименование",'С закупкой'!$A$8:$Z$8,0))&lt;&gt;"",INDEX('С закупкой'!$A:$Z,ROW()-ROW($A$8)+ROW('С закупкой'!$A$8),MATCH("Наименование",'С закупкой'!$A$8:$Z$8,0)),IF(ISTEXT(INDEX('С закупкой'!$A:$Z,ROW()-ROW($A$8)+ROW('С закупкой'!$A$8),MATCH("№",'С закупкой'!$A$8:$Z$8,0))),INDEX('С закупкой'!$A:$Z,ROW()-ROW($A$8)+ROW('С закупкой'!$A$8),MATCH("№",'С закупкой'!$A$8:$Z$8,0)),""))</f>
        <v/>
      </c>
      <c r="D455" s="49">
        <f>IF(INDEX('С закупкой'!$A:$Z,ROW()-ROW($A$8)+ROW('С закупкой'!$A$8),MATCH("Бренд",'С закупкой'!$A$8:$Z$8,0))="","",INDEX('С закупкой'!$A:$Z,ROW()-ROW($A$8)+ROW('С закупкой'!$A$8),MATCH("Бренд",'С закупкой'!$A$8:$Z$8,0)))</f>
        <v/>
      </c>
      <c r="E455" s="50">
        <f>IF(INDEX('С закупкой'!$A:$Z,ROW()-ROW($A$8)+ROW('С закупкой'!$A$8),MATCH("Артикул",'С закупкой'!$A$8:$Z$8,0))="","",INDEX('С закупкой'!$A:$Z,ROW()-ROW($A$8)+ROW('С закупкой'!$A$8),MATCH("Артикул",'С закупкой'!$A$8:$Z$8,0)))</f>
        <v/>
      </c>
      <c r="F455" s="49">
        <f>IF(INDEX('С закупкой'!$A:$Z,ROW()-ROW($A$8)+ROW('С закупкой'!$A$8),MATCH("Комната",'С закупкой'!$A$8:$Z$8,0))="","",INDEX('С закупкой'!$A:$Z,ROW()-ROW($A$8)+ROW('С закупкой'!$A$8),MATCH("Комната",'С закупкой'!$A$8:$Z$8,0)))</f>
        <v/>
      </c>
      <c r="G455" s="51">
        <f>IF(INDEX('С закупкой'!$A:$Z,ROW()-ROW($A$8)+ROW('С закупкой'!$A$8),MATCH("Кол-во",'С закупкой'!$A$8:$Z$8,0))="","",INDEX('С закупкой'!$A:$Z,ROW()-ROW($A$8)+ROW('С закупкой'!$A$8),MATCH("Кол-во",'С закупкой'!$A$8:$Z$8,0)))</f>
        <v/>
      </c>
      <c r="H455" s="52">
        <f>IF(INDEX('С закупкой'!$A:$Z,ROW()-ROW($A$8)+ROW('С закупкой'!$A$8),MATCH("Ед.",'С закупкой'!$A$8:$Z$8,0))="","",INDEX('С закупкой'!$A:$Z,ROW()-ROW($A$8)+ROW('С закупкой'!$A$8),MATCH("Ед.",'С закупкой'!$A$8:$Z$8,0)))</f>
        <v/>
      </c>
      <c r="I455" s="53">
        <f>IF(INDEX('С закупкой'!$A:$Z,ROW()-ROW($A$8)+ROW('С закупкой'!$A$8),MATCH("Клиенту за ед.",'С закупкой'!$A$8:$Z$8,0))="","",INDEX('С закупкой'!$A:$Z,ROW()-ROW($A$8)+ROW('С закупкой'!$A$8),MATCH("Клиенту за ед.",'С закупкой'!$A$8:$Z$8,0)))</f>
        <v/>
      </c>
      <c r="J455" s="54">
        <f>IF(LEFT($C455,6)="Итого:",SUM(J$8:J454)-2*SUMIF($C$8:$C454,"Итого:*",J$8:J454),IF($C455="ИТОГО ПО ПРОЕКТУ",SUM(J$8:J454)-SUMIF($C$8:$C454,"Итого:*",J$8:J454),IF(INDEX('С закупкой'!$A:$Z,ROW()-ROW($A$8)+ROW('С закупкой'!$A$8),MATCH("Сумма клиенту",'С закупкой'!$A$8:$Z$8,0))="","",INDEX('С закупкой'!$A:$Z,ROW()-ROW($A$8)+ROW('С закупкой'!$A$8),MATCH("Сумма клиенту",'С закупкой'!$A$8:$Z$8,0)))))</f>
        <v/>
      </c>
      <c r="K455" s="50">
        <f>IF(INDEX('С закупкой'!$A:$Z,ROW()-ROW($A$8)+ROW('С закупкой'!$A$8),MATCH("Поставка",'С закупкой'!$A$8:$Z$8,0))="","",INDEX('С закупкой'!$A:$Z,ROW()-ROW($A$8)+ROW('С закупкой'!$A$8),MATCH("Поставка",'С закупкой'!$A$8:$Z$8,0)))</f>
        <v/>
      </c>
      <c r="L455" s="50">
        <f>IF(INDEX('С закупкой'!$A:$Z,ROW()-ROW($A$8)+ROW('С закупкой'!$A$8),MATCH("Примечание",'С закупкой'!$A$8:$Z$8,0))="","",INDEX('С закупкой'!$A:$Z,ROW()-ROW($A$8)+ROW('С закупкой'!$A$8),MATCH("Примечание",'С закупкой'!$A$8:$Z$8,0)))</f>
        <v/>
      </c>
    </row>
    <row r="456" ht="36" customHeight="1">
      <c r="A456" s="47">
        <f>IF(ISNA(MATCH("№",'С закупкой'!$A$8:$Z$8,0)),"!",IF(ISNUMBER(INDEX('С закупкой'!$A:$Z,ROW()-ROW($A$8)+ROW('С закупкой'!$A$8),MATCH("№",'С закупкой'!$A$8:$Z$8,0))),INDEX('С закупкой'!$A:$Z,ROW()-ROW($A$8)+ROW('С закупкой'!$A$8),MATCH("№",'С закупкой'!$A$8:$Z$8,0)),""))</f>
        <v/>
      </c>
      <c r="B456" s="48">
        <f>IF(ISBLANK(INDEX('С закупкой'!$A:$Z,ROW()-ROW($A$8)+ROW('С закупкой'!$A$8),MATCH("Фото",'С закупкой'!$A$8:$Z$8,0))),"",INDEX('С закупкой'!$A:$Z,ROW()-ROW($A$8)+ROW('С закупкой'!$A$8),MATCH("Фото",'С закупкой'!$A$8:$Z$8,0)))</f>
        <v/>
      </c>
      <c r="C456" s="49">
        <f>IF(INDEX('С закупкой'!$A:$Z,ROW()-ROW($A$8)+ROW('С закупкой'!$A$8),MATCH("Наименование",'С закупкой'!$A$8:$Z$8,0))&lt;&gt;"",INDEX('С закупкой'!$A:$Z,ROW()-ROW($A$8)+ROW('С закупкой'!$A$8),MATCH("Наименование",'С закупкой'!$A$8:$Z$8,0)),IF(ISTEXT(INDEX('С закупкой'!$A:$Z,ROW()-ROW($A$8)+ROW('С закупкой'!$A$8),MATCH("№",'С закупкой'!$A$8:$Z$8,0))),INDEX('С закупкой'!$A:$Z,ROW()-ROW($A$8)+ROW('С закупкой'!$A$8),MATCH("№",'С закупкой'!$A$8:$Z$8,0)),""))</f>
        <v/>
      </c>
      <c r="D456" s="49">
        <f>IF(INDEX('С закупкой'!$A:$Z,ROW()-ROW($A$8)+ROW('С закупкой'!$A$8),MATCH("Бренд",'С закупкой'!$A$8:$Z$8,0))="","",INDEX('С закупкой'!$A:$Z,ROW()-ROW($A$8)+ROW('С закупкой'!$A$8),MATCH("Бренд",'С закупкой'!$A$8:$Z$8,0)))</f>
        <v/>
      </c>
      <c r="E456" s="50">
        <f>IF(INDEX('С закупкой'!$A:$Z,ROW()-ROW($A$8)+ROW('С закупкой'!$A$8),MATCH("Артикул",'С закупкой'!$A$8:$Z$8,0))="","",INDEX('С закупкой'!$A:$Z,ROW()-ROW($A$8)+ROW('С закупкой'!$A$8),MATCH("Артикул",'С закупкой'!$A$8:$Z$8,0)))</f>
        <v/>
      </c>
      <c r="F456" s="49">
        <f>IF(INDEX('С закупкой'!$A:$Z,ROW()-ROW($A$8)+ROW('С закупкой'!$A$8),MATCH("Комната",'С закупкой'!$A$8:$Z$8,0))="","",INDEX('С закупкой'!$A:$Z,ROW()-ROW($A$8)+ROW('С закупкой'!$A$8),MATCH("Комната",'С закупкой'!$A$8:$Z$8,0)))</f>
        <v/>
      </c>
      <c r="G456" s="51">
        <f>IF(INDEX('С закупкой'!$A:$Z,ROW()-ROW($A$8)+ROW('С закупкой'!$A$8),MATCH("Кол-во",'С закупкой'!$A$8:$Z$8,0))="","",INDEX('С закупкой'!$A:$Z,ROW()-ROW($A$8)+ROW('С закупкой'!$A$8),MATCH("Кол-во",'С закупкой'!$A$8:$Z$8,0)))</f>
        <v/>
      </c>
      <c r="H456" s="52">
        <f>IF(INDEX('С закупкой'!$A:$Z,ROW()-ROW($A$8)+ROW('С закупкой'!$A$8),MATCH("Ед.",'С закупкой'!$A$8:$Z$8,0))="","",INDEX('С закупкой'!$A:$Z,ROW()-ROW($A$8)+ROW('С закупкой'!$A$8),MATCH("Ед.",'С закупкой'!$A$8:$Z$8,0)))</f>
        <v/>
      </c>
      <c r="I456" s="53">
        <f>IF(INDEX('С закупкой'!$A:$Z,ROW()-ROW($A$8)+ROW('С закупкой'!$A$8),MATCH("Клиенту за ед.",'С закупкой'!$A$8:$Z$8,0))="","",INDEX('С закупкой'!$A:$Z,ROW()-ROW($A$8)+ROW('С закупкой'!$A$8),MATCH("Клиенту за ед.",'С закупкой'!$A$8:$Z$8,0)))</f>
        <v/>
      </c>
      <c r="J456" s="54">
        <f>IF(LEFT($C456,6)="Итого:",SUM(J$8:J455)-2*SUMIF($C$8:$C455,"Итого:*",J$8:J455),IF($C456="ИТОГО ПО ПРОЕКТУ",SUM(J$8:J455)-SUMIF($C$8:$C455,"Итого:*",J$8:J455),IF(INDEX('С закупкой'!$A:$Z,ROW()-ROW($A$8)+ROW('С закупкой'!$A$8),MATCH("Сумма клиенту",'С закупкой'!$A$8:$Z$8,0))="","",INDEX('С закупкой'!$A:$Z,ROW()-ROW($A$8)+ROW('С закупкой'!$A$8),MATCH("Сумма клиенту",'С закупкой'!$A$8:$Z$8,0)))))</f>
        <v/>
      </c>
      <c r="K456" s="50">
        <f>IF(INDEX('С закупкой'!$A:$Z,ROW()-ROW($A$8)+ROW('С закупкой'!$A$8),MATCH("Поставка",'С закупкой'!$A$8:$Z$8,0))="","",INDEX('С закупкой'!$A:$Z,ROW()-ROW($A$8)+ROW('С закупкой'!$A$8),MATCH("Поставка",'С закупкой'!$A$8:$Z$8,0)))</f>
        <v/>
      </c>
      <c r="L456" s="50">
        <f>IF(INDEX('С закупкой'!$A:$Z,ROW()-ROW($A$8)+ROW('С закупкой'!$A$8),MATCH("Примечание",'С закупкой'!$A$8:$Z$8,0))="","",INDEX('С закупкой'!$A:$Z,ROW()-ROW($A$8)+ROW('С закупкой'!$A$8),MATCH("Примечание",'С закупкой'!$A$8:$Z$8,0)))</f>
        <v/>
      </c>
    </row>
    <row r="457" ht="36" customHeight="1">
      <c r="A457" s="47">
        <f>IF(ISNA(MATCH("№",'С закупкой'!$A$8:$Z$8,0)),"!",IF(ISNUMBER(INDEX('С закупкой'!$A:$Z,ROW()-ROW($A$8)+ROW('С закупкой'!$A$8),MATCH("№",'С закупкой'!$A$8:$Z$8,0))),INDEX('С закупкой'!$A:$Z,ROW()-ROW($A$8)+ROW('С закупкой'!$A$8),MATCH("№",'С закупкой'!$A$8:$Z$8,0)),""))</f>
        <v/>
      </c>
      <c r="B457" s="48">
        <f>IF(ISBLANK(INDEX('С закупкой'!$A:$Z,ROW()-ROW($A$8)+ROW('С закупкой'!$A$8),MATCH("Фото",'С закупкой'!$A$8:$Z$8,0))),"",INDEX('С закупкой'!$A:$Z,ROW()-ROW($A$8)+ROW('С закупкой'!$A$8),MATCH("Фото",'С закупкой'!$A$8:$Z$8,0)))</f>
        <v/>
      </c>
      <c r="C457" s="49">
        <f>IF(INDEX('С закупкой'!$A:$Z,ROW()-ROW($A$8)+ROW('С закупкой'!$A$8),MATCH("Наименование",'С закупкой'!$A$8:$Z$8,0))&lt;&gt;"",INDEX('С закупкой'!$A:$Z,ROW()-ROW($A$8)+ROW('С закупкой'!$A$8),MATCH("Наименование",'С закупкой'!$A$8:$Z$8,0)),IF(ISTEXT(INDEX('С закупкой'!$A:$Z,ROW()-ROW($A$8)+ROW('С закупкой'!$A$8),MATCH("№",'С закупкой'!$A$8:$Z$8,0))),INDEX('С закупкой'!$A:$Z,ROW()-ROW($A$8)+ROW('С закупкой'!$A$8),MATCH("№",'С закупкой'!$A$8:$Z$8,0)),""))</f>
        <v/>
      </c>
      <c r="D457" s="49">
        <f>IF(INDEX('С закупкой'!$A:$Z,ROW()-ROW($A$8)+ROW('С закупкой'!$A$8),MATCH("Бренд",'С закупкой'!$A$8:$Z$8,0))="","",INDEX('С закупкой'!$A:$Z,ROW()-ROW($A$8)+ROW('С закупкой'!$A$8),MATCH("Бренд",'С закупкой'!$A$8:$Z$8,0)))</f>
        <v/>
      </c>
      <c r="E457" s="50">
        <f>IF(INDEX('С закупкой'!$A:$Z,ROW()-ROW($A$8)+ROW('С закупкой'!$A$8),MATCH("Артикул",'С закупкой'!$A$8:$Z$8,0))="","",INDEX('С закупкой'!$A:$Z,ROW()-ROW($A$8)+ROW('С закупкой'!$A$8),MATCH("Артикул",'С закупкой'!$A$8:$Z$8,0)))</f>
        <v/>
      </c>
      <c r="F457" s="49">
        <f>IF(INDEX('С закупкой'!$A:$Z,ROW()-ROW($A$8)+ROW('С закупкой'!$A$8),MATCH("Комната",'С закупкой'!$A$8:$Z$8,0))="","",INDEX('С закупкой'!$A:$Z,ROW()-ROW($A$8)+ROW('С закупкой'!$A$8),MATCH("Комната",'С закупкой'!$A$8:$Z$8,0)))</f>
        <v/>
      </c>
      <c r="G457" s="51">
        <f>IF(INDEX('С закупкой'!$A:$Z,ROW()-ROW($A$8)+ROW('С закупкой'!$A$8),MATCH("Кол-во",'С закупкой'!$A$8:$Z$8,0))="","",INDEX('С закупкой'!$A:$Z,ROW()-ROW($A$8)+ROW('С закупкой'!$A$8),MATCH("Кол-во",'С закупкой'!$A$8:$Z$8,0)))</f>
        <v/>
      </c>
      <c r="H457" s="52">
        <f>IF(INDEX('С закупкой'!$A:$Z,ROW()-ROW($A$8)+ROW('С закупкой'!$A$8),MATCH("Ед.",'С закупкой'!$A$8:$Z$8,0))="","",INDEX('С закупкой'!$A:$Z,ROW()-ROW($A$8)+ROW('С закупкой'!$A$8),MATCH("Ед.",'С закупкой'!$A$8:$Z$8,0)))</f>
        <v/>
      </c>
      <c r="I457" s="53">
        <f>IF(INDEX('С закупкой'!$A:$Z,ROW()-ROW($A$8)+ROW('С закупкой'!$A$8),MATCH("Клиенту за ед.",'С закупкой'!$A$8:$Z$8,0))="","",INDEX('С закупкой'!$A:$Z,ROW()-ROW($A$8)+ROW('С закупкой'!$A$8),MATCH("Клиенту за ед.",'С закупкой'!$A$8:$Z$8,0)))</f>
        <v/>
      </c>
      <c r="J457" s="54">
        <f>IF(LEFT($C457,6)="Итого:",SUM(J$8:J456)-2*SUMIF($C$8:$C456,"Итого:*",J$8:J456),IF($C457="ИТОГО ПО ПРОЕКТУ",SUM(J$8:J456)-SUMIF($C$8:$C456,"Итого:*",J$8:J456),IF(INDEX('С закупкой'!$A:$Z,ROW()-ROW($A$8)+ROW('С закупкой'!$A$8),MATCH("Сумма клиенту",'С закупкой'!$A$8:$Z$8,0))="","",INDEX('С закупкой'!$A:$Z,ROW()-ROW($A$8)+ROW('С закупкой'!$A$8),MATCH("Сумма клиенту",'С закупкой'!$A$8:$Z$8,0)))))</f>
        <v/>
      </c>
      <c r="K457" s="50">
        <f>IF(INDEX('С закупкой'!$A:$Z,ROW()-ROW($A$8)+ROW('С закупкой'!$A$8),MATCH("Поставка",'С закупкой'!$A$8:$Z$8,0))="","",INDEX('С закупкой'!$A:$Z,ROW()-ROW($A$8)+ROW('С закупкой'!$A$8),MATCH("Поставка",'С закупкой'!$A$8:$Z$8,0)))</f>
        <v/>
      </c>
      <c r="L457" s="50">
        <f>IF(INDEX('С закупкой'!$A:$Z,ROW()-ROW($A$8)+ROW('С закупкой'!$A$8),MATCH("Примечание",'С закупкой'!$A$8:$Z$8,0))="","",INDEX('С закупкой'!$A:$Z,ROW()-ROW($A$8)+ROW('С закупкой'!$A$8),MATCH("Примечание",'С закупкой'!$A$8:$Z$8,0)))</f>
        <v/>
      </c>
    </row>
    <row r="458" ht="40" customHeight="1">
      <c r="A458" s="46">
        <f>IF(IFERROR(LOOKUP(2,1/('С закупкой'!$C$1:$C$5000&lt;&gt;""),ROW('С закупкой'!$C$1:$C$5000)),0)-ROW('С закупкой'!$A$8)&gt;449,"ВНИМАНИЕ: на листе «С закупкой» больше строк, чем показано здесь (лист рассчитан на 449). Лишние позиции в этот лист не попадут — удалите пустые строки на листе «С закупкой» или скопируйте последние строки этого листа вниз.","")</f>
        <v/>
      </c>
    </row>
  </sheetData>
  <mergeCells count="3">
    <mergeCell ref="A6:L6"/>
    <mergeCell ref="A7:L7"/>
    <mergeCell ref="A458:L458"/>
  </mergeCells>
  <conditionalFormatting sqref="A9:L457">
    <cfRule type="expression" priority="1" dxfId="0" stopIfTrue="1">
      <formula>$C9="ИТОГО ПО ПРОЕКТУ"</formula>
    </cfRule>
    <cfRule type="expression" priority="2" dxfId="1" stopIfTrue="1">
      <formula>LEFT($C9,6)="Итого:"</formula>
    </cfRule>
    <cfRule type="expression" priority="3" dxfId="2" stopIfTrue="1">
      <formula>AND($A9="",$C9&lt;&gt;"")</formula>
    </cfRule>
    <cfRule type="expression" priority="4" dxfId="3" stopIfTrue="1">
      <formula>$C9&lt;&gt;""</formula>
    </cfRule>
  </conditionalFormatting>
  <printOptions horizontalCentered="1"/>
  <pageMargins left="0.39" right="0.39" top="0.59" bottom="0.59" header="0.5" footer="0.5"/>
  <pageSetup orientation="landscape" paperSize="9" fitToHeight="0" fitToWidth="1"/>
</worksheet>
</file>

<file path=xl/worksheets/sheet3.xml><?xml version="1.0" encoding="utf-8"?>
<worksheet xmlns="http://schemas.openxmlformats.org/spreadsheetml/2006/main">
  <sheetPr>
    <tabColor rgb="008A9490"/>
    <outlinePr summaryBelow="1" summaryRight="1"/>
    <pageSetUpPr fitToPage="1"/>
  </sheetPr>
  <dimension ref="A1:J27"/>
  <sheetViews>
    <sheetView showGridLines="0" zoomScale="100" workbookViewId="0">
      <pane ySplit="5" topLeftCell="A6" activePane="bottomLeft" state="frozen"/>
      <selection pane="bottomLeft" activeCell="A1" sqref="A1"/>
    </sheetView>
  </sheetViews>
  <sheetFormatPr baseColWidth="8" defaultRowHeight="15"/>
  <cols>
    <col width="36" customWidth="1" min="1" max="1"/>
    <col width="14" customWidth="1" min="2" max="2"/>
    <col width="14" customWidth="1" min="3" max="3"/>
    <col width="8" customWidth="1" min="4" max="4"/>
    <col width="10" customWidth="1" min="5" max="5"/>
    <col width="12" customWidth="1" min="6" max="6"/>
    <col width="12" customWidth="1" min="7" max="7"/>
    <col width="11" customWidth="1" min="8" max="8"/>
    <col width="15" customWidth="1" min="9" max="9"/>
    <col width="40" customWidth="1" min="10" max="10"/>
  </cols>
  <sheetData>
    <row r="1" ht="34" customHeight="1">
      <c r="A1" s="55" t="inlineStr">
        <is>
          <t>Материалы: сколько покупать</t>
        </is>
      </c>
      <c r="J1" s="56" t="inlineStr">
        <is>
          <t>сделано в Реалдизе</t>
        </is>
      </c>
    </row>
    <row r="2" ht="42" customHeight="1">
      <c r="A2" s="57" t="inlineStr">
        <is>
          <t>Впишите, сколько нужно по проекту, запас в процентах и сколько в одной упаковке. Упаковки округляются вверх до целых; результат — в колонке «Итого в единицах». Серым выделен пример.</t>
        </is>
      </c>
    </row>
    <row r="5" ht="28" customHeight="1">
      <c r="A5" s="10" t="inlineStr">
        <is>
          <t>МАТЕРИАЛ</t>
        </is>
      </c>
      <c r="B5" s="10" t="inlineStr">
        <is>
          <t>КОМНАТА</t>
        </is>
      </c>
      <c r="C5" s="11" t="inlineStr">
        <is>
          <t>НУЖНО ПО ПРОЕКТУ</t>
        </is>
      </c>
      <c r="D5" s="10" t="inlineStr">
        <is>
          <t>ЕД.</t>
        </is>
      </c>
      <c r="E5" s="11" t="inlineStr">
        <is>
          <t>ЗАПАС, %</t>
        </is>
      </c>
      <c r="F5" s="11" t="inlineStr">
        <is>
          <t>С ЗАПАСОМ</t>
        </is>
      </c>
      <c r="G5" s="11" t="inlineStr">
        <is>
          <t>В УПАКОВКЕ</t>
        </is>
      </c>
      <c r="H5" s="11" t="inlineStr">
        <is>
          <t>УПАКОВОК</t>
        </is>
      </c>
      <c r="I5" s="11" t="inlineStr">
        <is>
          <t>ИТОГО В ЕДИНИЦАХ</t>
        </is>
      </c>
      <c r="J5" s="10" t="inlineStr">
        <is>
          <t>ПРИМЕЧАНИЕ</t>
        </is>
      </c>
    </row>
    <row r="6" ht="24" customHeight="1">
      <c r="A6" s="16" t="inlineStr">
        <is>
          <t>Керамогранит 60×120, матовый, бежевый</t>
        </is>
      </c>
      <c r="B6" s="58" t="inlineStr">
        <is>
          <t>Санузел</t>
        </is>
      </c>
      <c r="C6" s="59" t="n">
        <v>18.4</v>
      </c>
      <c r="D6" s="19" t="inlineStr">
        <is>
          <t>м²</t>
        </is>
      </c>
      <c r="E6" s="60" t="n">
        <v>0.1</v>
      </c>
      <c r="F6" s="59">
        <f>IF(C6="","",C6*(1+E6))</f>
        <v/>
      </c>
      <c r="G6" s="59" t="n">
        <v>1.44</v>
      </c>
      <c r="H6" s="61">
        <f>IF(OR(F6="",N(G6)&lt;=0),"",ROUNDUP(ROUND(F6/G6,6),0))</f>
        <v/>
      </c>
      <c r="I6" s="62">
        <f>IF(F6="","",IF(H6="",F6,ROUND(H6*G6,4)))</f>
        <v/>
      </c>
      <c r="J6" s="16" t="inlineStr">
        <is>
          <t>Пример: запас 10 % — прямая укладка, крупный формат</t>
        </is>
      </c>
    </row>
    <row r="7" ht="24" customHeight="1">
      <c r="A7" s="28" t="n"/>
      <c r="B7" s="63" t="n"/>
      <c r="C7" s="64" t="n"/>
      <c r="D7" s="31" t="n"/>
      <c r="E7" s="65" t="n"/>
      <c r="F7" s="64">
        <f>IF(C7="","",C7*(1+E7))</f>
        <v/>
      </c>
      <c r="G7" s="64" t="n"/>
      <c r="H7" s="66">
        <f>IF(OR(F7="",N(G7)&lt;=0),"",ROUNDUP(ROUND(F7/G7,6),0))</f>
        <v/>
      </c>
      <c r="I7" s="67">
        <f>IF(F7="","",IF(H7="",F7,ROUND(H7*G7,4)))</f>
        <v/>
      </c>
      <c r="J7" s="28" t="n"/>
    </row>
    <row r="8" ht="24" customHeight="1">
      <c r="A8" s="28" t="n"/>
      <c r="B8" s="63" t="n"/>
      <c r="C8" s="64" t="n"/>
      <c r="D8" s="31" t="n"/>
      <c r="E8" s="65" t="n"/>
      <c r="F8" s="64">
        <f>IF(C8="","",C8*(1+E8))</f>
        <v/>
      </c>
      <c r="G8" s="64" t="n"/>
      <c r="H8" s="66">
        <f>IF(OR(F8="",N(G8)&lt;=0),"",ROUNDUP(ROUND(F8/G8,6),0))</f>
        <v/>
      </c>
      <c r="I8" s="67">
        <f>IF(F8="","",IF(H8="",F8,ROUND(H8*G8,4)))</f>
        <v/>
      </c>
      <c r="J8" s="28" t="n"/>
    </row>
    <row r="9" ht="24" customHeight="1">
      <c r="A9" s="28" t="n"/>
      <c r="B9" s="63" t="n"/>
      <c r="C9" s="64" t="n"/>
      <c r="D9" s="31" t="n"/>
      <c r="E9" s="65" t="n"/>
      <c r="F9" s="64">
        <f>IF(C9="","",C9*(1+E9))</f>
        <v/>
      </c>
      <c r="G9" s="64" t="n"/>
      <c r="H9" s="66">
        <f>IF(OR(F9="",N(G9)&lt;=0),"",ROUNDUP(ROUND(F9/G9,6),0))</f>
        <v/>
      </c>
      <c r="I9" s="67">
        <f>IF(F9="","",IF(H9="",F9,ROUND(H9*G9,4)))</f>
        <v/>
      </c>
      <c r="J9" s="28" t="n"/>
    </row>
    <row r="10" ht="24" customHeight="1">
      <c r="A10" s="28" t="n"/>
      <c r="B10" s="63" t="n"/>
      <c r="C10" s="64" t="n"/>
      <c r="D10" s="31" t="n"/>
      <c r="E10" s="65" t="n"/>
      <c r="F10" s="64">
        <f>IF(C10="","",C10*(1+E10))</f>
        <v/>
      </c>
      <c r="G10" s="64" t="n"/>
      <c r="H10" s="66">
        <f>IF(OR(F10="",N(G10)&lt;=0),"",ROUNDUP(ROUND(F10/G10,6),0))</f>
        <v/>
      </c>
      <c r="I10" s="67">
        <f>IF(F10="","",IF(H10="",F10,ROUND(H10*G10,4)))</f>
        <v/>
      </c>
      <c r="J10" s="28" t="n"/>
    </row>
    <row r="11" ht="24" customHeight="1">
      <c r="A11" s="28" t="n"/>
      <c r="B11" s="63" t="n"/>
      <c r="C11" s="64" t="n"/>
      <c r="D11" s="31" t="n"/>
      <c r="E11" s="65" t="n"/>
      <c r="F11" s="64">
        <f>IF(C11="","",C11*(1+E11))</f>
        <v/>
      </c>
      <c r="G11" s="64" t="n"/>
      <c r="H11" s="66">
        <f>IF(OR(F11="",N(G11)&lt;=0),"",ROUNDUP(ROUND(F11/G11,6),0))</f>
        <v/>
      </c>
      <c r="I11" s="67">
        <f>IF(F11="","",IF(H11="",F11,ROUND(H11*G11,4)))</f>
        <v/>
      </c>
      <c r="J11" s="28" t="n"/>
    </row>
    <row r="12" ht="24" customHeight="1">
      <c r="A12" s="28" t="n"/>
      <c r="B12" s="63" t="n"/>
      <c r="C12" s="64" t="n"/>
      <c r="D12" s="31" t="n"/>
      <c r="E12" s="65" t="n"/>
      <c r="F12" s="64">
        <f>IF(C12="","",C12*(1+E12))</f>
        <v/>
      </c>
      <c r="G12" s="64" t="n"/>
      <c r="H12" s="66">
        <f>IF(OR(F12="",N(G12)&lt;=0),"",ROUNDUP(ROUND(F12/G12,6),0))</f>
        <v/>
      </c>
      <c r="I12" s="67">
        <f>IF(F12="","",IF(H12="",F12,ROUND(H12*G12,4)))</f>
        <v/>
      </c>
      <c r="J12" s="28" t="n"/>
    </row>
    <row r="13" ht="24" customHeight="1">
      <c r="A13" s="28" t="n"/>
      <c r="B13" s="63" t="n"/>
      <c r="C13" s="64" t="n"/>
      <c r="D13" s="31" t="n"/>
      <c r="E13" s="65" t="n"/>
      <c r="F13" s="64">
        <f>IF(C13="","",C13*(1+E13))</f>
        <v/>
      </c>
      <c r="G13" s="64" t="n"/>
      <c r="H13" s="66">
        <f>IF(OR(F13="",N(G13)&lt;=0),"",ROUNDUP(ROUND(F13/G13,6),0))</f>
        <v/>
      </c>
      <c r="I13" s="67">
        <f>IF(F13="","",IF(H13="",F13,ROUND(H13*G13,4)))</f>
        <v/>
      </c>
      <c r="J13" s="28" t="n"/>
    </row>
    <row r="14" ht="24" customHeight="1">
      <c r="A14" s="28" t="n"/>
      <c r="B14" s="63" t="n"/>
      <c r="C14" s="64" t="n"/>
      <c r="D14" s="31" t="n"/>
      <c r="E14" s="65" t="n"/>
      <c r="F14" s="64">
        <f>IF(C14="","",C14*(1+E14))</f>
        <v/>
      </c>
      <c r="G14" s="64" t="n"/>
      <c r="H14" s="66">
        <f>IF(OR(F14="",N(G14)&lt;=0),"",ROUNDUP(ROUND(F14/G14,6),0))</f>
        <v/>
      </c>
      <c r="I14" s="67">
        <f>IF(F14="","",IF(H14="",F14,ROUND(H14*G14,4)))</f>
        <v/>
      </c>
      <c r="J14" s="28" t="n"/>
    </row>
    <row r="15" ht="24" customHeight="1">
      <c r="A15" s="28" t="n"/>
      <c r="B15" s="63" t="n"/>
      <c r="C15" s="64" t="n"/>
      <c r="D15" s="31" t="n"/>
      <c r="E15" s="65" t="n"/>
      <c r="F15" s="64">
        <f>IF(C15="","",C15*(1+E15))</f>
        <v/>
      </c>
      <c r="G15" s="64" t="n"/>
      <c r="H15" s="66">
        <f>IF(OR(F15="",N(G15)&lt;=0),"",ROUNDUP(ROUND(F15/G15,6),0))</f>
        <v/>
      </c>
      <c r="I15" s="67">
        <f>IF(F15="","",IF(H15="",F15,ROUND(H15*G15,4)))</f>
        <v/>
      </c>
      <c r="J15" s="28" t="n"/>
    </row>
    <row r="16" ht="24" customHeight="1">
      <c r="A16" s="28" t="n"/>
      <c r="B16" s="63" t="n"/>
      <c r="C16" s="64" t="n"/>
      <c r="D16" s="31" t="n"/>
      <c r="E16" s="65" t="n"/>
      <c r="F16" s="64">
        <f>IF(C16="","",C16*(1+E16))</f>
        <v/>
      </c>
      <c r="G16" s="64" t="n"/>
      <c r="H16" s="66">
        <f>IF(OR(F16="",N(G16)&lt;=0),"",ROUNDUP(ROUND(F16/G16,6),0))</f>
        <v/>
      </c>
      <c r="I16" s="67">
        <f>IF(F16="","",IF(H16="",F16,ROUND(H16*G16,4)))</f>
        <v/>
      </c>
      <c r="J16" s="28" t="n"/>
    </row>
    <row r="17" ht="24" customHeight="1">
      <c r="A17" s="28" t="n"/>
      <c r="B17" s="63" t="n"/>
      <c r="C17" s="64" t="n"/>
      <c r="D17" s="31" t="n"/>
      <c r="E17" s="65" t="n"/>
      <c r="F17" s="64">
        <f>IF(C17="","",C17*(1+E17))</f>
        <v/>
      </c>
      <c r="G17" s="64" t="n"/>
      <c r="H17" s="66">
        <f>IF(OR(F17="",N(G17)&lt;=0),"",ROUNDUP(ROUND(F17/G17,6),0))</f>
        <v/>
      </c>
      <c r="I17" s="67">
        <f>IF(F17="","",IF(H17="",F17,ROUND(H17*G17,4)))</f>
        <v/>
      </c>
      <c r="J17" s="28" t="n"/>
    </row>
    <row r="18" ht="24" customHeight="1">
      <c r="A18" s="28" t="n"/>
      <c r="B18" s="63" t="n"/>
      <c r="C18" s="64" t="n"/>
      <c r="D18" s="31" t="n"/>
      <c r="E18" s="65" t="n"/>
      <c r="F18" s="64">
        <f>IF(C18="","",C18*(1+E18))</f>
        <v/>
      </c>
      <c r="G18" s="64" t="n"/>
      <c r="H18" s="66">
        <f>IF(OR(F18="",N(G18)&lt;=0),"",ROUNDUP(ROUND(F18/G18,6),0))</f>
        <v/>
      </c>
      <c r="I18" s="67">
        <f>IF(F18="","",IF(H18="",F18,ROUND(H18*G18,4)))</f>
        <v/>
      </c>
      <c r="J18" s="28" t="n"/>
    </row>
    <row r="19" ht="24" customHeight="1">
      <c r="A19" s="28" t="n"/>
      <c r="B19" s="63" t="n"/>
      <c r="C19" s="64" t="n"/>
      <c r="D19" s="31" t="n"/>
      <c r="E19" s="65" t="n"/>
      <c r="F19" s="64">
        <f>IF(C19="","",C19*(1+E19))</f>
        <v/>
      </c>
      <c r="G19" s="64" t="n"/>
      <c r="H19" s="66">
        <f>IF(OR(F19="",N(G19)&lt;=0),"",ROUNDUP(ROUND(F19/G19,6),0))</f>
        <v/>
      </c>
      <c r="I19" s="67">
        <f>IF(F19="","",IF(H19="",F19,ROUND(H19*G19,4)))</f>
        <v/>
      </c>
      <c r="J19" s="28" t="n"/>
    </row>
    <row r="20" ht="24" customHeight="1">
      <c r="A20" s="28" t="n"/>
      <c r="B20" s="63" t="n"/>
      <c r="C20" s="64" t="n"/>
      <c r="D20" s="31" t="n"/>
      <c r="E20" s="65" t="n"/>
      <c r="F20" s="64">
        <f>IF(C20="","",C20*(1+E20))</f>
        <v/>
      </c>
      <c r="G20" s="64" t="n"/>
      <c r="H20" s="66">
        <f>IF(OR(F20="",N(G20)&lt;=0),"",ROUNDUP(ROUND(F20/G20,6),0))</f>
        <v/>
      </c>
      <c r="I20" s="67">
        <f>IF(F20="","",IF(H20="",F20,ROUND(H20*G20,4)))</f>
        <v/>
      </c>
      <c r="J20" s="28" t="n"/>
    </row>
    <row r="21" ht="24" customHeight="1">
      <c r="A21" s="28" t="n"/>
      <c r="B21" s="63" t="n"/>
      <c r="C21" s="64" t="n"/>
      <c r="D21" s="31" t="n"/>
      <c r="E21" s="65" t="n"/>
      <c r="F21" s="64">
        <f>IF(C21="","",C21*(1+E21))</f>
        <v/>
      </c>
      <c r="G21" s="64" t="n"/>
      <c r="H21" s="66">
        <f>IF(OR(F21="",N(G21)&lt;=0),"",ROUNDUP(ROUND(F21/G21,6),0))</f>
        <v/>
      </c>
      <c r="I21" s="67">
        <f>IF(F21="","",IF(H21="",F21,ROUND(H21*G21,4)))</f>
        <v/>
      </c>
      <c r="J21" s="28" t="n"/>
    </row>
    <row r="22" ht="24" customHeight="1">
      <c r="A22" s="28" t="n"/>
      <c r="B22" s="63" t="n"/>
      <c r="C22" s="64" t="n"/>
      <c r="D22" s="31" t="n"/>
      <c r="E22" s="65" t="n"/>
      <c r="F22" s="64">
        <f>IF(C22="","",C22*(1+E22))</f>
        <v/>
      </c>
      <c r="G22" s="64" t="n"/>
      <c r="H22" s="66">
        <f>IF(OR(F22="",N(G22)&lt;=0),"",ROUNDUP(ROUND(F22/G22,6),0))</f>
        <v/>
      </c>
      <c r="I22" s="67">
        <f>IF(F22="","",IF(H22="",F22,ROUND(H22*G22,4)))</f>
        <v/>
      </c>
      <c r="J22" s="28" t="n"/>
    </row>
    <row r="23" ht="24" customHeight="1">
      <c r="A23" s="28" t="n"/>
      <c r="B23" s="63" t="n"/>
      <c r="C23" s="64" t="n"/>
      <c r="D23" s="31" t="n"/>
      <c r="E23" s="65" t="n"/>
      <c r="F23" s="64">
        <f>IF(C23="","",C23*(1+E23))</f>
        <v/>
      </c>
      <c r="G23" s="64" t="n"/>
      <c r="H23" s="66">
        <f>IF(OR(F23="",N(G23)&lt;=0),"",ROUNDUP(ROUND(F23/G23,6),0))</f>
        <v/>
      </c>
      <c r="I23" s="67">
        <f>IF(F23="","",IF(H23="",F23,ROUND(H23*G23,4)))</f>
        <v/>
      </c>
      <c r="J23" s="28" t="n"/>
    </row>
    <row r="24" ht="24" customHeight="1">
      <c r="A24" s="28" t="n"/>
      <c r="B24" s="63" t="n"/>
      <c r="C24" s="64" t="n"/>
      <c r="D24" s="31" t="n"/>
      <c r="E24" s="65" t="n"/>
      <c r="F24" s="64">
        <f>IF(C24="","",C24*(1+E24))</f>
        <v/>
      </c>
      <c r="G24" s="64" t="n"/>
      <c r="H24" s="66">
        <f>IF(OR(F24="",N(G24)&lt;=0),"",ROUNDUP(ROUND(F24/G24,6),0))</f>
        <v/>
      </c>
      <c r="I24" s="67">
        <f>IF(F24="","",IF(H24="",F24,ROUND(H24*G24,4)))</f>
        <v/>
      </c>
      <c r="J24" s="28" t="n"/>
    </row>
    <row r="25" ht="24" customHeight="1">
      <c r="A25" s="28" t="n"/>
      <c r="B25" s="63" t="n"/>
      <c r="C25" s="64" t="n"/>
      <c r="D25" s="31" t="n"/>
      <c r="E25" s="65" t="n"/>
      <c r="F25" s="64">
        <f>IF(C25="","",C25*(1+E25))</f>
        <v/>
      </c>
      <c r="G25" s="64" t="n"/>
      <c r="H25" s="66">
        <f>IF(OR(F25="",N(G25)&lt;=0),"",ROUNDUP(ROUND(F25/G25,6),0))</f>
        <v/>
      </c>
      <c r="I25" s="67">
        <f>IF(F25="","",IF(H25="",F25,ROUND(H25*G25,4)))</f>
        <v/>
      </c>
      <c r="J25" s="28" t="n"/>
    </row>
    <row r="27" ht="30" customHeight="1">
      <c r="A27" s="68" t="inlineStr">
        <is>
          <t>Обои считайте полосами: сколько полос нужно по периметру и сколько целых полос выходит из рулона с учётом раппорта. Один рулон из той же партии — в запас.</t>
        </is>
      </c>
    </row>
  </sheetData>
  <mergeCells count="2">
    <mergeCell ref="A27:J27"/>
    <mergeCell ref="A2:J2"/>
  </mergeCells>
  <dataValidations count="2">
    <dataValidation sqref="E6 E7 E8 E9 E10 E11 E12 E13 E14 E15 E16 E17 E18 E19 E20 E21 E22 E23 E24 E25" showDropDown="0" showInputMessage="0" showErrorMessage="0" allowBlank="1" errorTitle="Запас" error="Впишите запас в процентах, например 10%." type="decimal" operator="between">
      <formula1>0</formula1>
      <formula2>1</formula2>
    </dataValidation>
    <dataValidation sqref="D6 D7 D8 D9 D10 D11 D12 D13 D14 D15 D16 D17 D18 D19 D20 D21 D22 D23 D24 D25" showDropDown="0" showInputMessage="0" showErrorMessage="0" allowBlank="1" type="list">
      <formula1>"шт,м²,м.п.,упак.,рулон,компл."</formula1>
    </dataValidation>
  </dataValidations>
  <printOptions horizontalCentered="1"/>
  <pageMargins left="0.39" right="0.39" top="0.59" bottom="0.59" header="0.5" footer="0.5"/>
  <pageSetup orientation="landscape" paperSize="9" fitToHeight="0" fitToWidth="1"/>
</worksheet>
</file>

<file path=xl/worksheets/sheet4.xml><?xml version="1.0" encoding="utf-8"?>
<worksheet xmlns="http://schemas.openxmlformats.org/spreadsheetml/2006/main">
  <sheetPr>
    <tabColor rgb="008A9490"/>
    <outlinePr summaryBelow="1" summaryRight="1"/>
    <pageSetUpPr fitToPage="1"/>
  </sheetPr>
  <dimension ref="A1:B35"/>
  <sheetViews>
    <sheetView showGridLines="0" zoomScale="100" workbookViewId="0">
      <selection activeCell="A1" sqref="A1"/>
    </sheetView>
  </sheetViews>
  <sheetFormatPr baseColWidth="8" defaultRowHeight="15"/>
  <cols>
    <col width="34" customWidth="1" min="1" max="1"/>
    <col width="90" customWidth="1" min="2" max="2"/>
  </cols>
  <sheetData>
    <row r="1" ht="34" customHeight="1">
      <c r="A1" s="55" t="inlineStr">
        <is>
          <t>Как заполнять шаблон</t>
        </is>
      </c>
    </row>
    <row r="2">
      <c r="A2" s="69" t="inlineStr">
        <is>
          <t>Шаблон от Реалдиза · realdiz.ru</t>
        </is>
      </c>
    </row>
    <row r="4">
      <c r="A4" s="70" t="inlineStr">
        <is>
          <t>Порядок работы</t>
        </is>
      </c>
    </row>
    <row r="5" ht="18" customHeight="1">
      <c r="A5" s="71" t="inlineStr">
        <is>
          <t>1.</t>
        </is>
      </c>
      <c r="B5" s="72" t="inlineStr">
        <is>
          <t>Впишите название проекта, заказчика и адрес вверху листа «С закупкой».</t>
        </is>
      </c>
    </row>
    <row r="6" ht="30" customHeight="1">
      <c r="A6" s="71" t="inlineStr">
        <is>
          <t>2.</t>
        </is>
      </c>
      <c r="B6" s="72" t="inlineStr">
        <is>
          <t>Вносите позиции на листе «С закупкой», по разделам. Серые строки — примеры: замените их своими или удалите.</t>
        </is>
      </c>
    </row>
    <row r="7" ht="30" customHeight="1">
      <c r="A7" s="71" t="inlineStr">
        <is>
          <t>3.</t>
        </is>
      </c>
      <c r="B7" s="72" t="inlineStr">
        <is>
          <t>Отделочные материалы сначала посчитайте на листе «Материалы» и возьмите оттуда «Итого в единицах» в колонку «Кол-во».</t>
        </is>
      </c>
    </row>
    <row r="8" ht="30" customHeight="1">
      <c r="A8" s="71" t="inlineStr">
        <is>
          <t>4.</t>
        </is>
      </c>
      <c r="B8" s="72" t="inlineStr">
        <is>
          <t>Лист «Для заказчика» заполняется сам из листа «С закупкой» — вручную в нём ничего не вписывайте. Он берёт строки по порядку, поэтому строки и разделы на листе «С закупкой» можно добавлять и удалять.</t>
        </is>
      </c>
    </row>
    <row r="9" ht="30" customHeight="1">
      <c r="A9" s="71" t="inlineStr">
        <is>
          <t>5.</t>
        </is>
      </c>
      <c r="B9" s="72" t="inlineStr">
        <is>
          <t>Перед отправкой проверьте лист «Для заказчика»: в нём не должно быть закупочных цен, скидок и вашего дохода — и ничего лишнего в «Примечании».</t>
        </is>
      </c>
    </row>
    <row r="11">
      <c r="A11" s="70" t="inlineStr">
        <is>
          <t>Колонки</t>
        </is>
      </c>
    </row>
    <row r="12" ht="18" customHeight="1">
      <c r="A12" s="73" t="inlineStr">
        <is>
          <t>№</t>
        </is>
      </c>
      <c r="B12" s="74" t="inlineStr">
        <is>
          <t>Ставится сам, когда вписано наименование.</t>
        </is>
      </c>
    </row>
    <row r="13" ht="30" customHeight="1">
      <c r="A13" s="73" t="inlineStr">
        <is>
          <t>Фото</t>
        </is>
      </c>
      <c r="B13" s="74" t="inlineStr">
        <is>
          <t>Вставьте картинку в ячейку (Microsoft 365: Вставка → Рисунки → Поместить в ячейку) — тогда она сама появится и на листе «Для заказчика». В версиях Excel без «Поместить в ячейку» картинки поверх ячеек туда не переносятся: вставьте фото и на этом листе.</t>
        </is>
      </c>
    </row>
    <row r="14" ht="18" customHeight="1">
      <c r="A14" s="73" t="inlineStr">
        <is>
          <t>Наименование</t>
        </is>
      </c>
      <c r="B14" s="74" t="inlineStr">
        <is>
          <t>Как поймёт заказчик, с выбранным вариантом: ткань, цвет, размер.</t>
        </is>
      </c>
    </row>
    <row r="15" ht="18" customHeight="1">
      <c r="A15" s="73" t="inlineStr">
        <is>
          <t>Бренд, Артикул</t>
        </is>
      </c>
      <c r="B15" s="74" t="inlineStr">
        <is>
          <t>По ним находят именно эту позицию. Артикул копируйте со страницы товара.</t>
        </is>
      </c>
    </row>
    <row r="16" ht="18" customHeight="1">
      <c r="A16" s="73" t="inlineStr">
        <is>
          <t>Комната</t>
        </is>
      </c>
      <c r="B16" s="74" t="inlineStr">
        <is>
          <t>Гостиная, кухня, санузел.</t>
        </is>
      </c>
    </row>
    <row r="17" ht="18" customHeight="1">
      <c r="A17" s="73" t="inlineStr">
        <is>
          <t>Кол-во, Ед.</t>
        </is>
      </c>
      <c r="B17" s="74" t="inlineStr">
        <is>
          <t>шт, м², м.п., упак., рулон. Для отделки — из листа «Материалы».</t>
        </is>
      </c>
    </row>
    <row r="18" ht="18" customHeight="1">
      <c r="A18" s="73" t="inlineStr">
        <is>
          <t>Цена магазина</t>
        </is>
      </c>
      <c r="B18" s="74" t="inlineStr">
        <is>
          <t>Розничная цена в магазине.</t>
        </is>
      </c>
    </row>
    <row r="19" ht="18" customHeight="1">
      <c r="A19" s="73" t="inlineStr">
        <is>
          <t>Скидка</t>
        </is>
      </c>
      <c r="B19" s="74" t="inlineStr">
        <is>
          <t>Ваша дизайнерская скидка в этом магазине, в процентах (например 10%).</t>
        </is>
      </c>
    </row>
    <row r="20" ht="18" customHeight="1">
      <c r="A20" s="73" t="inlineStr">
        <is>
          <t>Закупка за ед.</t>
        </is>
      </c>
      <c r="B20" s="74" t="inlineStr">
        <is>
          <t>Считается сама: цена магазина минус скидка.</t>
        </is>
      </c>
    </row>
    <row r="21" ht="18" customHeight="1">
      <c r="A21" s="73" t="inlineStr">
        <is>
          <t>Клиенту за ед.</t>
        </is>
      </c>
      <c r="B21" s="74" t="inlineStr">
        <is>
          <t>Цена, которую увидит заказчик: по рознице или со своей наценкой — решаете вы.</t>
        </is>
      </c>
    </row>
    <row r="22" ht="30" customHeight="1">
      <c r="A22" s="73" t="inlineStr">
        <is>
          <t>Сумма клиенту, Закупка всего, Доход</t>
        </is>
      </c>
      <c r="B22" s="74" t="inlineStr">
        <is>
          <t>Считаются сами: количество × цена; доход = клиенту − закупка.</t>
        </is>
      </c>
    </row>
    <row r="23" ht="18" customHeight="1">
      <c r="A23" s="73" t="inlineStr">
        <is>
          <t>Поставка</t>
        </is>
      </c>
      <c r="B23" s="74" t="inlineStr">
        <is>
          <t>«В наличии», «под заказ 6–8 недель».</t>
        </is>
      </c>
    </row>
    <row r="24" ht="18" customHeight="1">
      <c r="A24" s="73" t="inlineStr">
        <is>
          <t>Примечание</t>
        </is>
      </c>
      <c r="B24" s="74" t="inlineStr">
        <is>
          <t>Попадает и на лист «Для заказчика»: внутренние пометки здесь не пишите.</t>
        </is>
      </c>
    </row>
    <row r="26">
      <c r="A26" s="70" t="inlineStr">
        <is>
          <t>Полезно знать</t>
        </is>
      </c>
    </row>
    <row r="27" ht="54" customHeight="1">
      <c r="B27" s="72" t="inlineStr">
        <is>
          <t>Новая позиция: скопируйте пустую строку раздела и вставьте её внутри раздела (выше последней строки) — формулы приедут вместе с ней, подытог захватит её сам. Лишнюю строку или раздел можно просто удалить.</t>
        </is>
      </c>
    </row>
    <row r="28" ht="36" customHeight="1">
      <c r="B28" s="72" t="inlineStr">
        <is>
          <t>Колонки на листе «С закупкой» можно добавлять, но не удаляйте их — скрывайте: если удалить колонку, на листе «Для заказчика» появится ошибка #Н/Д.</t>
        </is>
      </c>
    </row>
    <row r="29" ht="36" customHeight="1">
      <c r="B29" s="72" t="inlineStr">
        <is>
          <t>Новый раздел: скопируйте целиком соседний раздел (название, строки и «Итого: …») и вставьте над пустой строкой перед «ИТОГО ПО ПРОЕКТУ». Общий итог складывает все строки «Итого: …».</t>
        </is>
      </c>
    </row>
    <row r="30" ht="54" customHeight="1">
      <c r="B30" s="72" t="inlineStr">
        <is>
          <t>Отправить заказчику: Файл → Печать / Сохранить как PDF (только лист «Для заказчика»). Если нужен Excel — скопируйте лист в новую книгу и замените формулы значениями (Копировать → Специальная вставка → Значения), иначе в файле останется связь с вашим.</t>
        </is>
      </c>
    </row>
    <row r="31" ht="36" customHeight="1">
      <c r="B31" s="72" t="inlineStr">
        <is>
          <t>PDF из LibreOffice: перед сохранением выделите таблицу до итога и выберите Формат → Области печати → Задать (динамическую область печати Excel LibreOffice не понимает).</t>
        </is>
      </c>
    </row>
    <row r="32" ht="36" customHeight="1">
      <c r="B32" s="72" t="inlineStr">
        <is>
          <t>Заголовки колонок на листе «С закупкой» не переименовывайте: по ним лист «Для заказчика» находит данные. Если заголовок «№» переименован, в колонке «№» листа заказчика видно «!».</t>
        </is>
      </c>
    </row>
    <row r="33" ht="18" customHeight="1">
      <c r="B33" s="72" t="inlineStr">
        <is>
          <t>Формулы не затирайте: если стёрли, скопируйте их из соседней строки.</t>
        </is>
      </c>
    </row>
    <row r="35">
      <c r="A35" s="75" t="inlineStr">
        <is>
          <t>Шаблон от Реалдиза · realdiz.ru</t>
        </is>
      </c>
    </row>
  </sheetData>
  <hyperlinks>
    <hyperlink xmlns:r="http://schemas.openxmlformats.org/officeDocument/2006/relationships" ref="A2" r:id="rId1"/>
  </hyperlinks>
  <printOptions horizontalCentered="1"/>
  <pageMargins left="0.39" right="0.39" top="0.59" bottom="0.59" header="0.5" footer="0.5"/>
  <pageSetup orientation="portrait" paperSize="9" fitToHeight="0" fitToWidth="1"/>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Реалдиз</dc:creator>
  <dc:title>Шаблон спецификации для дизайнера интерьера</dc:title>
  <dc:description>Сделано в Реалдизе · realdiz.ru</dc:description>
  <dc:subject>Спецификация</dc:subject>
  <dcterms:created xsi:type="dcterms:W3CDTF">2026-10-10T00:00:00Z</dcterms:created>
  <dcterms:modified xsi:type="dcterms:W3CDTF">2026-10-10T21:45:15Z</dcterms:modified>
  <cp:lastModifiedBy>Реалдиз</cp:lastModifiedBy>
</cp:coreProperties>
</file>